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June 2025\"/>
    </mc:Choice>
  </mc:AlternateContent>
  <bookViews>
    <workbookView xWindow="0" yWindow="0" windowWidth="4080" windowHeight="6465"/>
  </bookViews>
  <sheets>
    <sheet name="Final" sheetId="4" r:id="rId1"/>
  </sheets>
  <definedNames>
    <definedName name="_xlnm.Print_Titles" localSheetId="0">Final!$8:$8</definedName>
  </definedNames>
  <calcPr calcId="152511"/>
</workbook>
</file>

<file path=xl/calcChain.xml><?xml version="1.0" encoding="utf-8"?>
<calcChain xmlns="http://schemas.openxmlformats.org/spreadsheetml/2006/main">
  <c r="E302" i="4" l="1"/>
  <c r="D302" i="4"/>
  <c r="C302" i="4"/>
  <c r="E57" i="4" l="1"/>
  <c r="D57" i="4"/>
  <c r="G57" i="4" s="1"/>
  <c r="C57" i="4"/>
  <c r="F57" i="4" s="1"/>
  <c r="D44" i="4"/>
  <c r="C44" i="4"/>
  <c r="F44" i="4" s="1"/>
  <c r="D165" i="4"/>
  <c r="G165" i="4" s="1"/>
  <c r="C165" i="4"/>
  <c r="F165" i="4" s="1"/>
  <c r="E294" i="4"/>
  <c r="D294" i="4"/>
  <c r="G294" i="4" s="1"/>
  <c r="C294" i="4"/>
  <c r="F294" i="4" s="1"/>
  <c r="D295" i="4"/>
  <c r="G295" i="4" s="1"/>
  <c r="C295" i="4"/>
  <c r="F295" i="4" s="1"/>
  <c r="D291" i="4"/>
  <c r="G291" i="4" s="1"/>
  <c r="C291" i="4"/>
  <c r="D288" i="4"/>
  <c r="G288" i="4" s="1"/>
  <c r="C288" i="4"/>
  <c r="D284" i="4"/>
  <c r="G284" i="4" s="1"/>
  <c r="C284" i="4"/>
  <c r="E283" i="4"/>
  <c r="D283" i="4"/>
  <c r="C283" i="4"/>
  <c r="D280" i="4"/>
  <c r="G280" i="4" s="1"/>
  <c r="C280" i="4"/>
  <c r="D278" i="4"/>
  <c r="G278" i="4" s="1"/>
  <c r="C278" i="4"/>
  <c r="D241" i="4"/>
  <c r="G241" i="4" s="1"/>
  <c r="C241" i="4"/>
  <c r="E239" i="4"/>
  <c r="D239" i="4"/>
  <c r="C239" i="4"/>
  <c r="D231" i="4"/>
  <c r="G231" i="4" s="1"/>
  <c r="C231" i="4"/>
  <c r="D201" i="4"/>
  <c r="G201" i="4" s="1"/>
  <c r="C201" i="4"/>
  <c r="E181" i="4"/>
  <c r="D181" i="4"/>
  <c r="C181" i="4"/>
  <c r="D164" i="4"/>
  <c r="G164" i="4" s="1"/>
  <c r="C164" i="4"/>
  <c r="D114" i="4"/>
  <c r="G114" i="4" s="1"/>
  <c r="C114" i="4"/>
  <c r="D103" i="4"/>
  <c r="C103" i="4"/>
  <c r="E96" i="4"/>
  <c r="G303" i="4"/>
  <c r="F303" i="4"/>
  <c r="G299" i="4"/>
  <c r="F299" i="4"/>
  <c r="G304" i="4"/>
  <c r="F304" i="4"/>
  <c r="G302" i="4"/>
  <c r="F302" i="4"/>
  <c r="G301" i="4"/>
  <c r="F301" i="4"/>
  <c r="G300" i="4"/>
  <c r="F300" i="4"/>
  <c r="G298" i="4"/>
  <c r="F298" i="4"/>
  <c r="G297" i="4"/>
  <c r="F297" i="4"/>
  <c r="G296" i="4"/>
  <c r="F296" i="4"/>
  <c r="G293" i="4"/>
  <c r="F293" i="4"/>
  <c r="G292" i="4"/>
  <c r="F292" i="4"/>
  <c r="G290" i="4"/>
  <c r="F290" i="4"/>
  <c r="G289" i="4"/>
  <c r="F289" i="4"/>
  <c r="G287" i="4"/>
  <c r="F287" i="4"/>
  <c r="G286" i="4"/>
  <c r="F286" i="4"/>
  <c r="G285" i="4"/>
  <c r="F285" i="4"/>
  <c r="G282" i="4"/>
  <c r="F282" i="4"/>
  <c r="G281" i="4"/>
  <c r="F281" i="4"/>
  <c r="G279" i="4"/>
  <c r="F279" i="4"/>
  <c r="G277" i="4"/>
  <c r="F277" i="4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F262" i="4"/>
  <c r="G261" i="4"/>
  <c r="F261" i="4"/>
  <c r="G260" i="4"/>
  <c r="F260" i="4"/>
  <c r="G259" i="4"/>
  <c r="F259" i="4"/>
  <c r="G258" i="4"/>
  <c r="F258" i="4"/>
  <c r="G257" i="4"/>
  <c r="F257" i="4"/>
  <c r="G256" i="4"/>
  <c r="F256" i="4"/>
  <c r="G275" i="4"/>
  <c r="F275" i="4"/>
  <c r="G255" i="4"/>
  <c r="F255" i="4"/>
  <c r="G254" i="4"/>
  <c r="F254" i="4"/>
  <c r="G252" i="4"/>
  <c r="F252" i="4"/>
  <c r="G251" i="4"/>
  <c r="F251" i="4"/>
  <c r="G250" i="4"/>
  <c r="F250" i="4"/>
  <c r="G248" i="4"/>
  <c r="F248" i="4"/>
  <c r="G240" i="4"/>
  <c r="F240" i="4"/>
  <c r="G247" i="4"/>
  <c r="F247" i="4"/>
  <c r="G246" i="4"/>
  <c r="F246" i="4"/>
  <c r="G245" i="4"/>
  <c r="F245" i="4"/>
  <c r="G244" i="4"/>
  <c r="F244" i="4"/>
  <c r="G243" i="4"/>
  <c r="F243" i="4"/>
  <c r="G242" i="4"/>
  <c r="F242" i="4"/>
  <c r="G238" i="4"/>
  <c r="F238" i="4"/>
  <c r="G237" i="4"/>
  <c r="F237" i="4"/>
  <c r="G236" i="4"/>
  <c r="F236" i="4"/>
  <c r="G235" i="4"/>
  <c r="F235" i="4"/>
  <c r="G234" i="4"/>
  <c r="F234" i="4"/>
  <c r="G233" i="4"/>
  <c r="F233" i="4"/>
  <c r="G232" i="4"/>
  <c r="F232" i="4"/>
  <c r="G230" i="4"/>
  <c r="F230" i="4"/>
  <c r="G229" i="4"/>
  <c r="F229" i="4"/>
  <c r="G228" i="4"/>
  <c r="F228" i="4"/>
  <c r="G227" i="4"/>
  <c r="F227" i="4"/>
  <c r="G226" i="4"/>
  <c r="F226" i="4"/>
  <c r="G225" i="4"/>
  <c r="F225" i="4"/>
  <c r="G224" i="4"/>
  <c r="F224" i="4"/>
  <c r="G212" i="4"/>
  <c r="F212" i="4"/>
  <c r="G211" i="4"/>
  <c r="F211" i="4"/>
  <c r="G221" i="4"/>
  <c r="F221" i="4"/>
  <c r="G220" i="4"/>
  <c r="F220" i="4"/>
  <c r="G219" i="4"/>
  <c r="F219" i="4"/>
  <c r="G218" i="4"/>
  <c r="F218" i="4"/>
  <c r="G217" i="4"/>
  <c r="F217" i="4"/>
  <c r="G216" i="4"/>
  <c r="F216" i="4"/>
  <c r="G215" i="4"/>
  <c r="F215" i="4"/>
  <c r="G214" i="4"/>
  <c r="F214" i="4"/>
  <c r="G213" i="4"/>
  <c r="F213" i="4"/>
  <c r="G210" i="4"/>
  <c r="F210" i="4"/>
  <c r="G209" i="4"/>
  <c r="F209" i="4"/>
  <c r="G208" i="4"/>
  <c r="F208" i="4"/>
  <c r="G207" i="4"/>
  <c r="F207" i="4"/>
  <c r="G206" i="4"/>
  <c r="F206" i="4"/>
  <c r="G205" i="4"/>
  <c r="F205" i="4"/>
  <c r="G204" i="4"/>
  <c r="F204" i="4"/>
  <c r="G203" i="4"/>
  <c r="F203" i="4"/>
  <c r="G202" i="4"/>
  <c r="F202" i="4"/>
  <c r="G200" i="4"/>
  <c r="F200" i="4"/>
  <c r="G222" i="4"/>
  <c r="F222" i="4"/>
  <c r="G199" i="4"/>
  <c r="F199" i="4"/>
  <c r="G198" i="4"/>
  <c r="F198" i="4"/>
  <c r="G196" i="4"/>
  <c r="F196" i="4"/>
  <c r="G195" i="4"/>
  <c r="F195" i="4"/>
  <c r="G194" i="4"/>
  <c r="F194" i="4"/>
  <c r="G193" i="4"/>
  <c r="F193" i="4"/>
  <c r="G192" i="4"/>
  <c r="F192" i="4"/>
  <c r="G190" i="4"/>
  <c r="F190" i="4"/>
  <c r="G189" i="4"/>
  <c r="F189" i="4"/>
  <c r="G188" i="4"/>
  <c r="F188" i="4"/>
  <c r="G187" i="4"/>
  <c r="F187" i="4"/>
  <c r="G186" i="4"/>
  <c r="F186" i="4"/>
  <c r="G185" i="4"/>
  <c r="F185" i="4"/>
  <c r="G184" i="4"/>
  <c r="F184" i="4"/>
  <c r="G183" i="4"/>
  <c r="F183" i="4"/>
  <c r="G182" i="4"/>
  <c r="F182" i="4"/>
  <c r="G180" i="4"/>
  <c r="F180" i="4"/>
  <c r="G179" i="4"/>
  <c r="F179" i="4"/>
  <c r="G178" i="4"/>
  <c r="F178" i="4"/>
  <c r="G177" i="4"/>
  <c r="F177" i="4"/>
  <c r="G176" i="4"/>
  <c r="F176" i="4"/>
  <c r="G175" i="4"/>
  <c r="F175" i="4"/>
  <c r="G174" i="4"/>
  <c r="F174" i="4"/>
  <c r="G173" i="4"/>
  <c r="F173" i="4"/>
  <c r="G172" i="4"/>
  <c r="F172" i="4"/>
  <c r="G171" i="4"/>
  <c r="F171" i="4"/>
  <c r="G170" i="4"/>
  <c r="F170" i="4"/>
  <c r="G169" i="4"/>
  <c r="F169" i="4"/>
  <c r="G168" i="4"/>
  <c r="F168" i="4"/>
  <c r="G167" i="4"/>
  <c r="F167" i="4"/>
  <c r="G166" i="4"/>
  <c r="F166" i="4"/>
  <c r="G163" i="4"/>
  <c r="F163" i="4"/>
  <c r="G160" i="4"/>
  <c r="F160" i="4"/>
  <c r="G159" i="4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61" i="4"/>
  <c r="F161" i="4"/>
  <c r="G138" i="4"/>
  <c r="F138" i="4"/>
  <c r="G137" i="4"/>
  <c r="F137" i="4"/>
  <c r="G135" i="4"/>
  <c r="F135" i="4"/>
  <c r="G134" i="4"/>
  <c r="F134" i="4"/>
  <c r="G133" i="4"/>
  <c r="F133" i="4"/>
  <c r="G131" i="4"/>
  <c r="F131" i="4"/>
  <c r="G130" i="4"/>
  <c r="F130" i="4"/>
  <c r="G129" i="4"/>
  <c r="F129" i="4"/>
  <c r="G128" i="4"/>
  <c r="F128" i="4"/>
  <c r="G127" i="4"/>
  <c r="F127" i="4"/>
  <c r="G125" i="4"/>
  <c r="F125" i="4"/>
  <c r="G112" i="4"/>
  <c r="F112" i="4"/>
  <c r="G105" i="4"/>
  <c r="F10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3" i="4"/>
  <c r="F113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4" i="4"/>
  <c r="F104" i="4"/>
  <c r="G102" i="4"/>
  <c r="F102" i="4"/>
  <c r="G101" i="4"/>
  <c r="F101" i="4"/>
  <c r="G100" i="4"/>
  <c r="F100" i="4"/>
  <c r="G99" i="4"/>
  <c r="F99" i="4"/>
  <c r="G98" i="4"/>
  <c r="F98" i="4"/>
  <c r="G97" i="4"/>
  <c r="F97" i="4"/>
  <c r="G95" i="4"/>
  <c r="F95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93" i="4"/>
  <c r="F93" i="4"/>
  <c r="G71" i="4"/>
  <c r="F71" i="4"/>
  <c r="G70" i="4"/>
  <c r="F70" i="4"/>
  <c r="G68" i="4"/>
  <c r="F68" i="4"/>
  <c r="G67" i="4"/>
  <c r="F67" i="4"/>
  <c r="G66" i="4"/>
  <c r="F66" i="4"/>
  <c r="G52" i="4"/>
  <c r="F52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6" i="4"/>
  <c r="F56" i="4"/>
  <c r="G55" i="4"/>
  <c r="F55" i="4"/>
  <c r="G54" i="4"/>
  <c r="F54" i="4"/>
  <c r="G53" i="4"/>
  <c r="F53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G43" i="4"/>
  <c r="F43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41" i="4"/>
  <c r="F41" i="4"/>
  <c r="G22" i="4"/>
  <c r="F22" i="4"/>
  <c r="G21" i="4"/>
  <c r="F21" i="4"/>
  <c r="G19" i="4"/>
  <c r="F19" i="4"/>
  <c r="G18" i="4"/>
  <c r="F18" i="4"/>
  <c r="G17" i="4"/>
  <c r="F17" i="4"/>
  <c r="G16" i="4"/>
  <c r="F16" i="4"/>
  <c r="G14" i="4"/>
  <c r="F14" i="4"/>
  <c r="G13" i="4"/>
  <c r="F13" i="4"/>
  <c r="G12" i="4"/>
  <c r="F12" i="4"/>
  <c r="G11" i="4"/>
  <c r="F11" i="4"/>
  <c r="G10" i="4"/>
  <c r="F10" i="4"/>
  <c r="F291" i="4" l="1"/>
  <c r="F288" i="4"/>
  <c r="F239" i="4"/>
  <c r="F283" i="4"/>
  <c r="F181" i="4"/>
  <c r="F278" i="4"/>
  <c r="F164" i="4"/>
  <c r="D96" i="4"/>
  <c r="F114" i="4"/>
  <c r="G239" i="4"/>
  <c r="F284" i="4"/>
  <c r="F231" i="4"/>
  <c r="G283" i="4"/>
  <c r="F280" i="4"/>
  <c r="F241" i="4"/>
  <c r="C96" i="4"/>
  <c r="F201" i="4"/>
  <c r="G181" i="4"/>
  <c r="F103" i="4"/>
  <c r="G103" i="4"/>
  <c r="G96" i="4" s="1"/>
  <c r="F96" i="4" l="1"/>
</calcChain>
</file>

<file path=xl/sharedStrings.xml><?xml version="1.0" encoding="utf-8"?>
<sst xmlns="http://schemas.openxmlformats.org/spreadsheetml/2006/main" count="313" uniqueCount="112">
  <si>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</si>
  <si>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</si>
  <si>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</si>
  <si>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</si>
  <si>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</si>
  <si>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</si>
  <si>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</si>
  <si>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</si>
  <si>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</si>
  <si>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</si>
  <si>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</si>
  <si>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                                                                                                                                            </t>
  </si>
  <si>
    <t xml:space="preserve">          b.)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</si>
  <si>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c.)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</si>
  <si>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</si>
  <si>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Personal Services                                                                                                                                                                                                            </t>
  </si>
  <si>
    <t xml:space="preserve">               b.)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</si>
  <si>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c.)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</si>
  <si>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</si>
  <si>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Personal Services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</si>
  <si>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Personnel Benefits - Mpbf                                                                                                                                                                              </t>
  </si>
  <si>
    <t xml:space="preserve">                                   Salaries And Wages - Regular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</si>
  <si>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Casual / Contractual                                                                                                                                                                    </t>
  </si>
  <si>
    <t xml:space="preserve">                                   Personal Economic Relief Allowance (pera)                                                                                                                                                                    </t>
  </si>
  <si>
    <t xml:space="preserve">                                   Representation Allowance (ra)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</si>
  <si>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</si>
  <si>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Clothing/uniform Allowance                                                                                                                                                                                   </t>
  </si>
  <si>
    <t xml:space="preserve">                                   Subsistence Allowance                                                                                                                                                                                        </t>
  </si>
  <si>
    <t xml:space="preserve">                                   Laundry Allowance                                                                                                                                                                                            </t>
  </si>
  <si>
    <t xml:space="preserve">                                   Hazard Pay                                                                                                                                                                                                   </t>
  </si>
  <si>
    <t xml:space="preserve">                                   Year End Bonus                                                                                                                                                                                               </t>
  </si>
  <si>
    <t xml:space="preserve">                                   Cash Gift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</si>
  <si>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- Medical Allowance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</si>
  <si>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Bonus                                                                                                                                                                </t>
  </si>
  <si>
    <t xml:space="preserve">                                   Retirement And Life Insurance Premiums                                                                                                                                                                       </t>
  </si>
  <si>
    <t xml:space="preserve">                                   Pag-ibig Contributions                                                                                                                                                                                       </t>
  </si>
  <si>
    <t xml:space="preserve">                                   Philhealth Contributions                                                                                                                                                                                     </t>
  </si>
  <si>
    <t xml:space="preserve">                                   Employees Compensation Insurance Premiums                                                                                                                                                                    </t>
  </si>
  <si>
    <t xml:space="preserve">                                   Other Personnel Benefits - Pei                                                                                                                                                                               </t>
  </si>
  <si>
    <t xml:space="preserve">                         b.)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</si>
  <si>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</si>
  <si>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</si>
  <si>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</si>
  <si>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</si>
  <si>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Medical, Dental And Laboratory Supplies Expenses                                                                                                                                                             </t>
  </si>
  <si>
    <t xml:space="preserve">                                   Fuel, Oil And Lubricants Expenses                                                                                                                                                                            </t>
  </si>
  <si>
    <t xml:space="preserve">                                   Semi-expendable Machinery And Equipment Expenses                                                                                                                                                             </t>
  </si>
  <si>
    <t xml:space="preserve">                                   Semi-expendable Furniture, Fixtures And Books Expenses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</si>
  <si>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</si>
  <si>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Water Expenses                                                                                                                                                                                               </t>
  </si>
  <si>
    <t xml:space="preserve">                                   Postage And Courier Services                                                                                                                                                                                 </t>
  </si>
  <si>
    <t xml:space="preserve">                                   Telephone Expenses-mobile                                                                                                                                                                                    </t>
  </si>
  <si>
    <t xml:space="preserve">                                   Other General Services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</si>
  <si>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                                                                                                                                                           </t>
  </si>
  <si>
    <t xml:space="preserve">                                   Repairs And Maintenance - Transportation Equipment                                                                                                                                                           </t>
  </si>
  <si>
    <t xml:space="preserve">                                   Taxes, Duties And Licenses                                                                                                                                                                                   </t>
  </si>
  <si>
    <t xml:space="preserve">                                   Fidelity Bond Premiums                           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</si>
  <si>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</si>
  <si>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Representation Expenses                                                                                                                                                                                      </t>
  </si>
  <si>
    <t xml:space="preserve">                                   Other Maintenance And Operating Expenses                                                                                                                                                                     </t>
  </si>
  <si>
    <t xml:space="preserve">                         c.)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</si>
  <si>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</si>
  <si>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</si>
  <si>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</si>
  <si>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Salaries And Wages - Casual/contractual                                                                                                                                                                      </t>
  </si>
  <si>
    <t xml:space="preserve">                                   Longevity Pay                                                                                                                                                                                                </t>
  </si>
  <si>
    <t xml:space="preserve">                                   Overtime And Night Pay - Casual (prior Years)                                                                                                                                                                </t>
  </si>
  <si>
    <t xml:space="preserve">                                   Overtime And Night Pay - Permanent (prior Years)                                                                                                                                                             </t>
  </si>
  <si>
    <t xml:space="preserve">                                   Accountable Forms Expenses                                                                                                                                                                                   </t>
  </si>
  <si>
    <t xml:space="preserve">                                   Food Supplies Expenses          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</si>
  <si>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- Cooking Gas Expenses                                                                                                                                                 </t>
  </si>
  <si>
    <t xml:space="preserve">                                   Electricity Expenses                                                                                                                                                                                         </t>
  </si>
  <si>
    <t xml:space="preserve">                                   Internet Subcription Expenses                                                                                                                                                                                </t>
  </si>
  <si>
    <t xml:space="preserve">                                   Cable, Satellite, Telegraph And Radio Expenses                                                                                                                                                               </t>
  </si>
  <si>
    <t xml:space="preserve">                                   Repairs And Maintenance - Buildings And Other Structures                                                                                                                                                     </t>
  </si>
  <si>
    <t xml:space="preserve">                                   Repairs And Maintenance - Disaster Response And Rescue Equipment                                                                                                                                             </t>
  </si>
  <si>
    <t xml:space="preserve">                                   Repairs And Maintenance - Hospital Equipment                                                                                                                                                                 </t>
  </si>
  <si>
    <t xml:space="preserve">                                   Repairs And Maintenance - It Equipment                                                                                                                                                                       </t>
  </si>
  <si>
    <t xml:space="preserve">                                   Repairs And Maintenance - Office Equipment                                                                                                                                                                   </t>
  </si>
  <si>
    <t xml:space="preserve">                                   Rent Expenses                                                                                                                                                                                                </t>
  </si>
  <si>
    <t xml:space="preserve">                                   Membership Dues And Contributions To Organizations                                                                                                                                                           </t>
  </si>
  <si>
    <t xml:space="preserve">                                   Environment/sanitary Services                                                                                                                                                                                </t>
  </si>
  <si>
    <t xml:space="preserve">                                   Molecular Laboratory Operation                                                                                                                                                                               </t>
  </si>
  <si>
    <t xml:space="preserve">                                   Hospitals And Health Centers - Improvement Of Access Road To Emergency Room                                                                                                                                  </t>
  </si>
  <si>
    <t xml:space="preserve">                                   Hospitals And Health Centers - Improvement Of Icu Roof Deck                                                                                                                                                  </t>
  </si>
  <si>
    <t xml:space="preserve">               3. Davao De Oro Provincial Hospital-Pantukan                                                                                                                                                                                     </t>
  </si>
  <si>
    <t xml:space="preserve">4421-2    </t>
  </si>
  <si>
    <t xml:space="preserve">                                   Overtime And Night Pay                                                                                                                                                                                       </t>
  </si>
  <si>
    <t xml:space="preserve">                                   Terminal Leave Benefits                                                                                                                                                                                      </t>
  </si>
  <si>
    <t xml:space="preserve">                                   Medical Equipment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</si>
  <si>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</si>
  <si>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4. Davao De Oro Provincial Hospital-Laak                                                                                                                                                                                         </t>
  </si>
  <si>
    <t xml:space="preserve">4421-3    </t>
  </si>
  <si>
    <t xml:space="preserve">                                   Other General Services - Prior Year                                                                                                                                                                          </t>
  </si>
  <si>
    <t xml:space="preserve">                                   Communication Equipment - Installation Of Internet Protocol Private Automated Branch Exchange (ippabx)                                                                                                       </t>
  </si>
  <si>
    <t xml:space="preserve">                                   Communication Equipment - Installation Of Paging System                                                                                                                                                      </t>
  </si>
  <si>
    <t xml:space="preserve">               5.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</si>
  <si>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</si>
  <si>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>Republic of the Philippines</t>
  </si>
  <si>
    <t>Province of Davao de Oro</t>
  </si>
  <si>
    <t>Provincial Accountant's Office</t>
  </si>
  <si>
    <t>As of June 30, 2025</t>
  </si>
  <si>
    <t xml:space="preserve">                               MOOE-Regular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</si>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</sst>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1" fillId="0" borderId="0" xfId="1" applyFont="1"/>
    <xf numFmtId="43" fontId="2" fillId="0" borderId="0" xfId="1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1" fillId="0" borderId="0" xfId="1" applyFont="1" applyAlignment="1">
      <alignment vertical="center"/>
    </xf>
    <xf numFmtId="43" fontId="0" fillId="0" borderId="0" xfId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4"/>
  <sheetViews>
    <sheetView tabSelected="1" workbookViewId="0">
      <pane xSplit="2" ySplit="8" topLeftCell="C258" activePane="bottomRight" state="frozen"/>
      <selection pane="topRight" activeCell="C1" sqref="C1"/>
      <selection pane="bottomLeft" activeCell="A9" sqref="A9"/>
      <selection pane="bottomRight" activeCell="A303" sqref="A303"/>
    </sheetView>
  </sheetViews>
  <sheetFormatPr defaultColWidth="8.85546875" defaultRowHeight="15" x14ac:dyDescent="0.25"/>
  <cols>
    <col min="1" max="1" width="70.7109375" style="3" customWidth="1"/>
    <col min="2" max="2" width="9" style="3" bestFit="1" customWidth="1"/>
    <col min="3" max="3" width="15.28515625" style="1" bestFit="1" customWidth="1"/>
    <col min="4" max="4" width="15" style="1" customWidth="1"/>
    <col min="5" max="5" width="14.85546875" style="1" customWidth="1"/>
    <col min="6" max="6" width="15.28515625" style="1" customWidth="1"/>
    <col min="7" max="7" width="14.85546875" style="1" customWidth="1"/>
    <col min="8" max="16384" width="8.85546875" style="3"/>
  </cols>
  <sheetData>
    <row r="1" spans="1:7" x14ac:dyDescent="0.25">
      <c r="A1" s="16" t="s">
        <v>98</v>
      </c>
      <c r="B1" s="16"/>
      <c r="C1" s="16"/>
      <c r="D1" s="16"/>
      <c r="E1" s="16"/>
      <c r="F1" s="16"/>
      <c r="G1" s="16"/>
    </row>
    <row r="2" spans="1:7" x14ac:dyDescent="0.25">
      <c r="A2" s="16" t="s">
        <v>99</v>
      </c>
      <c r="B2" s="16"/>
      <c r="C2" s="16"/>
      <c r="D2" s="16"/>
      <c r="E2" s="16"/>
      <c r="F2" s="16"/>
      <c r="G2" s="16"/>
    </row>
    <row r="3" spans="1:7" x14ac:dyDescent="0.25">
      <c r="A3" s="16" t="s">
        <v>100</v>
      </c>
      <c r="B3" s="16"/>
      <c r="C3" s="16"/>
      <c r="D3" s="16"/>
      <c r="E3" s="16"/>
      <c r="F3" s="16"/>
      <c r="G3" s="16"/>
    </row>
    <row r="5" spans="1:7" x14ac:dyDescent="0.25">
      <c r="A5" s="16" t="s">
        <v>0</v>
      </c>
      <c r="B5" s="16"/>
      <c r="C5" s="16"/>
      <c r="D5" s="16"/>
      <c r="E5" s="16"/>
      <c r="F5" s="16"/>
      <c r="G5" s="16"/>
    </row>
    <row r="6" spans="1:7" x14ac:dyDescent="0.25">
      <c r="A6" s="16" t="s">
        <v>101</v>
      </c>
      <c r="B6" s="16"/>
      <c r="C6" s="16"/>
      <c r="D6" s="16"/>
      <c r="E6" s="16"/>
      <c r="F6" s="16"/>
      <c r="G6" s="16"/>
    </row>
    <row r="8" spans="1:7" s="11" customFormat="1" ht="30" customHeight="1" x14ac:dyDescent="0.25">
      <c r="A8" s="8" t="s">
        <v>1</v>
      </c>
      <c r="B8" s="8" t="s">
        <v>2</v>
      </c>
      <c r="C8" s="9" t="s">
        <v>3</v>
      </c>
      <c r="D8" s="9" t="s">
        <v>4</v>
      </c>
      <c r="E8" s="9" t="s">
        <v>5</v>
      </c>
      <c r="F8" s="10" t="s">
        <v>6</v>
      </c>
      <c r="G8" s="10" t="s">
        <v>7</v>
      </c>
    </row>
    <row r="10" spans="1:7" x14ac:dyDescent="0.25">
      <c r="A10" s="3" t="s">
        <v>8</v>
      </c>
      <c r="B10" s="5">
        <v>100</v>
      </c>
      <c r="C10" s="1">
        <v>717171500</v>
      </c>
      <c r="D10" s="1">
        <v>550055284.90999997</v>
      </c>
      <c r="E10" s="7">
        <v>265285409.86000001</v>
      </c>
      <c r="F10" s="1">
        <f t="shared" ref="F10:G72" si="0">C10-D10</f>
        <v>167116215.09000003</v>
      </c>
      <c r="G10" s="1">
        <f t="shared" si="0"/>
        <v>284769875.04999995</v>
      </c>
    </row>
    <row r="11" spans="1:7" x14ac:dyDescent="0.25">
      <c r="A11" s="3" t="s">
        <v>9</v>
      </c>
      <c r="B11" s="5" t="s">
        <v>10</v>
      </c>
      <c r="C11" s="1">
        <v>717171500</v>
      </c>
      <c r="D11" s="1">
        <v>550055284.90999997</v>
      </c>
      <c r="E11" s="1">
        <v>265285409.86000001</v>
      </c>
      <c r="F11" s="1">
        <f t="shared" si="0"/>
        <v>167116215.09000003</v>
      </c>
      <c r="G11" s="1">
        <f t="shared" si="0"/>
        <v>284769875.04999995</v>
      </c>
    </row>
    <row r="12" spans="1:7" x14ac:dyDescent="0.25">
      <c r="A12" s="3" t="s">
        <v>11</v>
      </c>
      <c r="B12" s="5" t="s">
        <v>10</v>
      </c>
      <c r="C12" s="1">
        <v>356465550</v>
      </c>
      <c r="D12" s="1">
        <v>256741248.91</v>
      </c>
      <c r="E12" s="1">
        <v>145660857.25999999</v>
      </c>
      <c r="F12" s="1">
        <f t="shared" si="0"/>
        <v>99724301.090000004</v>
      </c>
      <c r="G12" s="1">
        <f t="shared" si="0"/>
        <v>111080391.65000001</v>
      </c>
    </row>
    <row r="13" spans="1:7" x14ac:dyDescent="0.25">
      <c r="A13" s="3" t="s">
        <v>12</v>
      </c>
      <c r="B13" s="5" t="s">
        <v>10</v>
      </c>
      <c r="C13" s="1">
        <v>344319950</v>
      </c>
      <c r="D13" s="1">
        <v>281428036</v>
      </c>
      <c r="E13" s="1">
        <v>119624552.59999999</v>
      </c>
      <c r="F13" s="1">
        <f t="shared" si="0"/>
        <v>62891914</v>
      </c>
      <c r="G13" s="1">
        <f t="shared" si="0"/>
        <v>161803483.40000001</v>
      </c>
    </row>
    <row r="14" spans="1:7" x14ac:dyDescent="0.25">
      <c r="A14" s="3" t="s">
        <v>13</v>
      </c>
      <c r="B14" s="5" t="s">
        <v>10</v>
      </c>
      <c r="C14" s="1">
        <v>16386000</v>
      </c>
      <c r="D14" s="1">
        <v>11886000</v>
      </c>
      <c r="E14" s="1">
        <v>0</v>
      </c>
      <c r="F14" s="1">
        <f t="shared" si="0"/>
        <v>4500000</v>
      </c>
      <c r="G14" s="1">
        <f t="shared" si="0"/>
        <v>11886000</v>
      </c>
    </row>
    <row r="15" spans="1:7" x14ac:dyDescent="0.25">
      <c r="B15" s="5"/>
    </row>
    <row r="16" spans="1:7" x14ac:dyDescent="0.25">
      <c r="A16" s="3" t="s">
        <v>14</v>
      </c>
      <c r="B16" s="5" t="s">
        <v>10</v>
      </c>
      <c r="C16" s="1">
        <v>717171500</v>
      </c>
      <c r="D16" s="1">
        <v>550055284.90999997</v>
      </c>
      <c r="E16" s="1">
        <v>265285409.86000001</v>
      </c>
      <c r="F16" s="1">
        <f t="shared" si="0"/>
        <v>167116215.09000003</v>
      </c>
      <c r="G16" s="1">
        <f t="shared" si="0"/>
        <v>284769875.04999995</v>
      </c>
    </row>
    <row r="17" spans="1:7" x14ac:dyDescent="0.25">
      <c r="A17" s="3" t="s">
        <v>15</v>
      </c>
      <c r="B17" s="5" t="s">
        <v>10</v>
      </c>
      <c r="C17" s="1">
        <v>356465550</v>
      </c>
      <c r="D17" s="1">
        <v>256741248.91</v>
      </c>
      <c r="E17" s="1">
        <v>145660857.25999999</v>
      </c>
      <c r="F17" s="1">
        <f t="shared" si="0"/>
        <v>99724301.090000004</v>
      </c>
      <c r="G17" s="1">
        <f t="shared" si="0"/>
        <v>111080391.65000001</v>
      </c>
    </row>
    <row r="18" spans="1:7" x14ac:dyDescent="0.25">
      <c r="A18" s="3" t="s">
        <v>16</v>
      </c>
      <c r="B18" s="5" t="s">
        <v>10</v>
      </c>
      <c r="C18" s="1">
        <v>344319950</v>
      </c>
      <c r="D18" s="1">
        <v>281428036</v>
      </c>
      <c r="E18" s="1">
        <v>119624552.59999999</v>
      </c>
      <c r="F18" s="1">
        <f t="shared" si="0"/>
        <v>62891914</v>
      </c>
      <c r="G18" s="1">
        <f t="shared" si="0"/>
        <v>161803483.40000001</v>
      </c>
    </row>
    <row r="19" spans="1:7" x14ac:dyDescent="0.25">
      <c r="A19" s="3" t="s">
        <v>17</v>
      </c>
      <c r="B19" s="5" t="s">
        <v>10</v>
      </c>
      <c r="C19" s="1">
        <v>16386000</v>
      </c>
      <c r="D19" s="1">
        <v>11886000</v>
      </c>
      <c r="E19" s="1">
        <v>0</v>
      </c>
      <c r="F19" s="1">
        <f t="shared" si="0"/>
        <v>4500000</v>
      </c>
      <c r="G19" s="1">
        <f t="shared" si="0"/>
        <v>11886000</v>
      </c>
    </row>
    <row r="20" spans="1:7" x14ac:dyDescent="0.25">
      <c r="B20" s="5"/>
    </row>
    <row r="21" spans="1:7" x14ac:dyDescent="0.25">
      <c r="A21" s="4" t="s">
        <v>18</v>
      </c>
      <c r="B21" s="6">
        <v>4421</v>
      </c>
      <c r="C21" s="2">
        <v>35150000</v>
      </c>
      <c r="D21" s="2">
        <v>10094675.5</v>
      </c>
      <c r="E21" s="2">
        <v>3953223.87</v>
      </c>
      <c r="F21" s="2">
        <f t="shared" si="0"/>
        <v>25055324.5</v>
      </c>
      <c r="G21" s="2">
        <f t="shared" si="0"/>
        <v>6141451.6299999999</v>
      </c>
    </row>
    <row r="22" spans="1:7" s="4" customFormat="1" x14ac:dyDescent="0.25">
      <c r="A22" s="4" t="s">
        <v>19</v>
      </c>
      <c r="B22" s="6">
        <v>100</v>
      </c>
      <c r="C22" s="2">
        <v>26800000</v>
      </c>
      <c r="D22" s="2">
        <v>6605425.5</v>
      </c>
      <c r="E22" s="2">
        <v>1671976.62</v>
      </c>
      <c r="F22" s="2">
        <f t="shared" si="0"/>
        <v>20194574.5</v>
      </c>
      <c r="G22" s="2">
        <f t="shared" si="0"/>
        <v>4933448.88</v>
      </c>
    </row>
    <row r="23" spans="1:7" x14ac:dyDescent="0.25">
      <c r="A23" s="3" t="s">
        <v>21</v>
      </c>
      <c r="B23" s="5">
        <v>50101010</v>
      </c>
      <c r="C23" s="1">
        <v>3535440</v>
      </c>
      <c r="D23" s="1">
        <v>3535440</v>
      </c>
      <c r="E23" s="1">
        <v>990673.85</v>
      </c>
      <c r="F23" s="1">
        <f t="shared" si="0"/>
        <v>0</v>
      </c>
      <c r="G23" s="1">
        <f t="shared" si="0"/>
        <v>2544766.15</v>
      </c>
    </row>
    <row r="24" spans="1:7" x14ac:dyDescent="0.25">
      <c r="A24" s="3" t="s">
        <v>22</v>
      </c>
      <c r="B24" s="5">
        <v>50101020</v>
      </c>
      <c r="C24" s="1">
        <v>1742819</v>
      </c>
      <c r="D24" s="1">
        <v>871409.5</v>
      </c>
      <c r="E24" s="1">
        <v>73040.56</v>
      </c>
      <c r="F24" s="1">
        <f t="shared" si="0"/>
        <v>871409.5</v>
      </c>
      <c r="G24" s="1">
        <f t="shared" si="0"/>
        <v>798368.94</v>
      </c>
    </row>
    <row r="25" spans="1:7" x14ac:dyDescent="0.25">
      <c r="A25" s="3" t="s">
        <v>23</v>
      </c>
      <c r="B25" s="5">
        <v>50102010</v>
      </c>
      <c r="C25" s="1">
        <v>120000</v>
      </c>
      <c r="D25" s="1">
        <v>120000</v>
      </c>
      <c r="E25" s="1">
        <v>42000</v>
      </c>
      <c r="F25" s="1">
        <f t="shared" si="0"/>
        <v>0</v>
      </c>
      <c r="G25" s="1">
        <f t="shared" si="0"/>
        <v>78000</v>
      </c>
    </row>
    <row r="26" spans="1:7" x14ac:dyDescent="0.25">
      <c r="A26" s="3" t="s">
        <v>24</v>
      </c>
      <c r="B26" s="5">
        <v>50102020</v>
      </c>
      <c r="C26" s="1">
        <v>114000</v>
      </c>
      <c r="D26" s="1">
        <v>114000</v>
      </c>
      <c r="E26" s="1">
        <v>47500</v>
      </c>
      <c r="F26" s="1">
        <f t="shared" si="0"/>
        <v>0</v>
      </c>
      <c r="G26" s="1">
        <f t="shared" si="0"/>
        <v>66500</v>
      </c>
    </row>
    <row r="27" spans="1:7" x14ac:dyDescent="0.25">
      <c r="A27" s="3" t="s">
        <v>25</v>
      </c>
      <c r="B27" s="5">
        <v>50102030</v>
      </c>
      <c r="C27" s="1">
        <v>102000</v>
      </c>
      <c r="D27" s="1">
        <v>102000</v>
      </c>
      <c r="E27" s="1">
        <v>0</v>
      </c>
      <c r="F27" s="1">
        <f t="shared" si="0"/>
        <v>0</v>
      </c>
      <c r="G27" s="1">
        <f t="shared" si="0"/>
        <v>102000</v>
      </c>
    </row>
    <row r="28" spans="1:7" x14ac:dyDescent="0.25">
      <c r="A28" s="3" t="s">
        <v>26</v>
      </c>
      <c r="B28" s="5">
        <v>50102040</v>
      </c>
      <c r="C28" s="1">
        <v>35000</v>
      </c>
      <c r="D28" s="1">
        <v>35000</v>
      </c>
      <c r="E28" s="1">
        <v>28000</v>
      </c>
      <c r="F28" s="1">
        <f t="shared" si="0"/>
        <v>0</v>
      </c>
      <c r="G28" s="1">
        <f t="shared" si="0"/>
        <v>7000</v>
      </c>
    </row>
    <row r="29" spans="1:7" x14ac:dyDescent="0.25">
      <c r="A29" s="3" t="s">
        <v>27</v>
      </c>
      <c r="B29" s="5">
        <v>50102050</v>
      </c>
      <c r="C29" s="1">
        <v>90000</v>
      </c>
      <c r="D29" s="1">
        <v>90000</v>
      </c>
      <c r="E29" s="1">
        <v>13700</v>
      </c>
      <c r="F29" s="1">
        <f t="shared" si="0"/>
        <v>0</v>
      </c>
      <c r="G29" s="1">
        <f t="shared" si="0"/>
        <v>76300</v>
      </c>
    </row>
    <row r="30" spans="1:7" x14ac:dyDescent="0.25">
      <c r="A30" s="3" t="s">
        <v>28</v>
      </c>
      <c r="B30" s="5">
        <v>50102060</v>
      </c>
      <c r="C30" s="1">
        <v>9000</v>
      </c>
      <c r="D30" s="1">
        <v>9000</v>
      </c>
      <c r="E30" s="1">
        <v>1909.11</v>
      </c>
      <c r="F30" s="1">
        <f t="shared" si="0"/>
        <v>0</v>
      </c>
      <c r="G30" s="1">
        <f t="shared" si="0"/>
        <v>7090.89</v>
      </c>
    </row>
    <row r="31" spans="1:7" x14ac:dyDescent="0.25">
      <c r="A31" s="3" t="s">
        <v>29</v>
      </c>
      <c r="B31" s="5">
        <v>50102110</v>
      </c>
      <c r="C31" s="1">
        <v>523697</v>
      </c>
      <c r="D31" s="1">
        <v>523697</v>
      </c>
      <c r="E31" s="1">
        <v>147065.32</v>
      </c>
      <c r="F31" s="1">
        <f t="shared" si="0"/>
        <v>0</v>
      </c>
      <c r="G31" s="1">
        <f t="shared" si="0"/>
        <v>376631.68</v>
      </c>
    </row>
    <row r="32" spans="1:7" x14ac:dyDescent="0.25">
      <c r="A32" s="3" t="s">
        <v>30</v>
      </c>
      <c r="B32" s="5">
        <v>50102140</v>
      </c>
      <c r="C32" s="1">
        <v>294620</v>
      </c>
      <c r="D32" s="1">
        <v>294620</v>
      </c>
      <c r="E32" s="1">
        <v>0</v>
      </c>
      <c r="F32" s="1">
        <f t="shared" si="0"/>
        <v>0</v>
      </c>
      <c r="G32" s="1">
        <f t="shared" si="0"/>
        <v>294620</v>
      </c>
    </row>
    <row r="33" spans="1:7" x14ac:dyDescent="0.25">
      <c r="A33" s="3" t="s">
        <v>31</v>
      </c>
      <c r="B33" s="5">
        <v>50102150</v>
      </c>
      <c r="C33" s="1">
        <v>25000</v>
      </c>
      <c r="D33" s="1">
        <v>25000</v>
      </c>
      <c r="E33" s="1">
        <v>0</v>
      </c>
      <c r="F33" s="1">
        <f t="shared" si="0"/>
        <v>0</v>
      </c>
      <c r="G33" s="1">
        <f t="shared" si="0"/>
        <v>25000</v>
      </c>
    </row>
    <row r="34" spans="1:7" x14ac:dyDescent="0.25">
      <c r="A34" s="3" t="s">
        <v>32</v>
      </c>
      <c r="B34" s="5">
        <v>50102990</v>
      </c>
      <c r="C34" s="1">
        <v>35000</v>
      </c>
      <c r="D34" s="1">
        <v>35000</v>
      </c>
      <c r="E34" s="1">
        <v>21000</v>
      </c>
      <c r="F34" s="1">
        <f t="shared" si="0"/>
        <v>0</v>
      </c>
      <c r="G34" s="1">
        <f t="shared" si="0"/>
        <v>14000</v>
      </c>
    </row>
    <row r="35" spans="1:7" x14ac:dyDescent="0.25">
      <c r="A35" s="3" t="s">
        <v>33</v>
      </c>
      <c r="B35" s="5">
        <v>50102990</v>
      </c>
      <c r="C35" s="1">
        <v>294620</v>
      </c>
      <c r="D35" s="1">
        <v>294620</v>
      </c>
      <c r="E35" s="1">
        <v>157140</v>
      </c>
      <c r="F35" s="1">
        <f t="shared" si="0"/>
        <v>0</v>
      </c>
      <c r="G35" s="1">
        <f t="shared" si="0"/>
        <v>137480</v>
      </c>
    </row>
    <row r="36" spans="1:7" x14ac:dyDescent="0.25">
      <c r="A36" s="3" t="s">
        <v>34</v>
      </c>
      <c r="B36" s="5">
        <v>50103010</v>
      </c>
      <c r="C36" s="1">
        <v>424253</v>
      </c>
      <c r="D36" s="1">
        <v>424253</v>
      </c>
      <c r="E36" s="1">
        <v>118880.87</v>
      </c>
      <c r="F36" s="1">
        <f t="shared" si="0"/>
        <v>0</v>
      </c>
      <c r="G36" s="1">
        <f t="shared" si="0"/>
        <v>305372.13</v>
      </c>
    </row>
    <row r="37" spans="1:7" x14ac:dyDescent="0.25">
      <c r="A37" s="3" t="s">
        <v>35</v>
      </c>
      <c r="B37" s="5">
        <v>50103020</v>
      </c>
      <c r="C37" s="1">
        <v>12000</v>
      </c>
      <c r="D37" s="1">
        <v>12000</v>
      </c>
      <c r="E37" s="1">
        <v>4200</v>
      </c>
      <c r="F37" s="1">
        <f t="shared" si="0"/>
        <v>0</v>
      </c>
      <c r="G37" s="1">
        <f t="shared" si="0"/>
        <v>7800</v>
      </c>
    </row>
    <row r="38" spans="1:7" x14ac:dyDescent="0.25">
      <c r="A38" s="3" t="s">
        <v>36</v>
      </c>
      <c r="B38" s="5">
        <v>50103030</v>
      </c>
      <c r="C38" s="1">
        <v>88386</v>
      </c>
      <c r="D38" s="1">
        <v>88386</v>
      </c>
      <c r="E38" s="1">
        <v>24766.91</v>
      </c>
      <c r="F38" s="1">
        <f t="shared" si="0"/>
        <v>0</v>
      </c>
      <c r="G38" s="1">
        <f t="shared" si="0"/>
        <v>63619.09</v>
      </c>
    </row>
    <row r="39" spans="1:7" x14ac:dyDescent="0.25">
      <c r="A39" s="3" t="s">
        <v>37</v>
      </c>
      <c r="B39" s="5">
        <v>50103040</v>
      </c>
      <c r="C39" s="1">
        <v>6000</v>
      </c>
      <c r="D39" s="1">
        <v>6000</v>
      </c>
      <c r="E39" s="1">
        <v>2100</v>
      </c>
      <c r="F39" s="1">
        <f t="shared" si="0"/>
        <v>0</v>
      </c>
      <c r="G39" s="1">
        <f t="shared" si="0"/>
        <v>3900</v>
      </c>
    </row>
    <row r="40" spans="1:7" x14ac:dyDescent="0.25">
      <c r="A40" s="3" t="s">
        <v>38</v>
      </c>
      <c r="B40" s="5">
        <v>50104990</v>
      </c>
      <c r="C40" s="1">
        <v>25000</v>
      </c>
      <c r="D40" s="1">
        <v>25000</v>
      </c>
      <c r="E40" s="1">
        <v>0</v>
      </c>
      <c r="F40" s="1">
        <f t="shared" si="0"/>
        <v>0</v>
      </c>
      <c r="G40" s="1">
        <f t="shared" si="0"/>
        <v>25000</v>
      </c>
    </row>
    <row r="41" spans="1:7" x14ac:dyDescent="0.25">
      <c r="A41" s="3" t="s">
        <v>20</v>
      </c>
      <c r="B41" s="5">
        <v>50104990</v>
      </c>
      <c r="C41" s="1">
        <v>19323165</v>
      </c>
      <c r="D41" s="1">
        <v>0</v>
      </c>
      <c r="E41" s="1">
        <v>0</v>
      </c>
      <c r="F41" s="1">
        <f>C41-D41</f>
        <v>19323165</v>
      </c>
      <c r="G41" s="1">
        <f>D41-E41</f>
        <v>0</v>
      </c>
    </row>
    <row r="42" spans="1:7" x14ac:dyDescent="0.25">
      <c r="B42" s="5"/>
    </row>
    <row r="43" spans="1:7" s="4" customFormat="1" x14ac:dyDescent="0.25">
      <c r="A43" s="4" t="s">
        <v>39</v>
      </c>
      <c r="B43" s="6">
        <v>200</v>
      </c>
      <c r="C43" s="2">
        <v>7934000</v>
      </c>
      <c r="D43" s="2">
        <v>3273250</v>
      </c>
      <c r="E43" s="2">
        <v>2281247.25</v>
      </c>
      <c r="F43" s="2">
        <f t="shared" si="0"/>
        <v>4660750</v>
      </c>
      <c r="G43" s="2">
        <f t="shared" si="0"/>
        <v>992002.75</v>
      </c>
    </row>
    <row r="44" spans="1:7" s="4" customFormat="1" x14ac:dyDescent="0.25">
      <c r="A44" s="3" t="s">
        <v>40</v>
      </c>
      <c r="B44" s="5">
        <v>50201010</v>
      </c>
      <c r="C44" s="1">
        <f>20000+164000</f>
        <v>184000</v>
      </c>
      <c r="D44" s="1">
        <f>10000+164000</f>
        <v>174000</v>
      </c>
      <c r="E44" s="1">
        <v>7810</v>
      </c>
      <c r="F44" s="1">
        <f t="shared" ref="F44" si="1">C44-D44</f>
        <v>10000</v>
      </c>
      <c r="G44" s="1">
        <f t="shared" si="0"/>
        <v>166190</v>
      </c>
    </row>
    <row r="45" spans="1:7" x14ac:dyDescent="0.25">
      <c r="A45" s="3" t="s">
        <v>41</v>
      </c>
      <c r="B45" s="5">
        <v>50202010</v>
      </c>
      <c r="C45" s="1">
        <v>20000</v>
      </c>
      <c r="D45" s="1">
        <v>10000</v>
      </c>
      <c r="E45" s="1">
        <v>10000</v>
      </c>
      <c r="F45" s="1">
        <f t="shared" si="0"/>
        <v>10000</v>
      </c>
      <c r="G45" s="1">
        <f t="shared" si="0"/>
        <v>0</v>
      </c>
    </row>
    <row r="46" spans="1:7" x14ac:dyDescent="0.25">
      <c r="A46" s="3" t="s">
        <v>42</v>
      </c>
      <c r="B46" s="5">
        <v>50203010</v>
      </c>
      <c r="C46" s="1">
        <v>75000</v>
      </c>
      <c r="D46" s="1">
        <v>40000</v>
      </c>
      <c r="E46" s="1">
        <v>14032</v>
      </c>
      <c r="F46" s="1">
        <f t="shared" si="0"/>
        <v>35000</v>
      </c>
      <c r="G46" s="1">
        <f t="shared" si="0"/>
        <v>25968</v>
      </c>
    </row>
    <row r="47" spans="1:7" x14ac:dyDescent="0.25">
      <c r="A47" s="3" t="s">
        <v>43</v>
      </c>
      <c r="B47" s="5">
        <v>50203070</v>
      </c>
      <c r="C47" s="1">
        <v>10000</v>
      </c>
      <c r="D47" s="1">
        <v>0</v>
      </c>
      <c r="E47" s="1">
        <v>0</v>
      </c>
      <c r="F47" s="1">
        <f t="shared" si="0"/>
        <v>10000</v>
      </c>
      <c r="G47" s="1">
        <f t="shared" si="0"/>
        <v>0</v>
      </c>
    </row>
    <row r="48" spans="1:7" x14ac:dyDescent="0.25">
      <c r="A48" s="3" t="s">
        <v>44</v>
      </c>
      <c r="B48" s="5">
        <v>50203080</v>
      </c>
      <c r="C48" s="1">
        <v>10000</v>
      </c>
      <c r="D48" s="1">
        <v>0</v>
      </c>
      <c r="E48" s="1">
        <v>0</v>
      </c>
      <c r="F48" s="1">
        <f t="shared" si="0"/>
        <v>10000</v>
      </c>
      <c r="G48" s="1">
        <f t="shared" si="0"/>
        <v>0</v>
      </c>
    </row>
    <row r="49" spans="1:7" x14ac:dyDescent="0.25">
      <c r="A49" s="3" t="s">
        <v>45</v>
      </c>
      <c r="B49" s="5">
        <v>50203090</v>
      </c>
      <c r="C49" s="1">
        <v>400000</v>
      </c>
      <c r="D49" s="1">
        <v>200000</v>
      </c>
      <c r="E49" s="1">
        <v>168547.9</v>
      </c>
      <c r="F49" s="1">
        <f t="shared" si="0"/>
        <v>200000</v>
      </c>
      <c r="G49" s="1">
        <f t="shared" si="0"/>
        <v>31452.100000000006</v>
      </c>
    </row>
    <row r="50" spans="1:7" x14ac:dyDescent="0.25">
      <c r="A50" s="3" t="s">
        <v>46</v>
      </c>
      <c r="B50" s="5">
        <v>50203210</v>
      </c>
      <c r="C50" s="1">
        <v>46000</v>
      </c>
      <c r="D50" s="1">
        <v>46000</v>
      </c>
      <c r="E50" s="1">
        <v>0</v>
      </c>
      <c r="F50" s="1">
        <f t="shared" si="0"/>
        <v>0</v>
      </c>
      <c r="G50" s="1">
        <f t="shared" si="0"/>
        <v>46000</v>
      </c>
    </row>
    <row r="51" spans="1:7" x14ac:dyDescent="0.25">
      <c r="A51" s="3" t="s">
        <v>47</v>
      </c>
      <c r="B51" s="5">
        <v>50203220</v>
      </c>
      <c r="C51" s="1">
        <v>54000</v>
      </c>
      <c r="D51" s="1">
        <v>54000</v>
      </c>
      <c r="E51" s="1">
        <v>0</v>
      </c>
      <c r="F51" s="1">
        <f t="shared" si="0"/>
        <v>0</v>
      </c>
      <c r="G51" s="1">
        <f t="shared" si="0"/>
        <v>54000</v>
      </c>
    </row>
    <row r="52" spans="1:7" x14ac:dyDescent="0.25">
      <c r="A52" s="3" t="s">
        <v>47</v>
      </c>
      <c r="B52" s="5">
        <v>50203220</v>
      </c>
      <c r="C52" s="1">
        <v>90000</v>
      </c>
      <c r="D52" s="1">
        <v>90000</v>
      </c>
      <c r="E52" s="1">
        <v>0</v>
      </c>
      <c r="F52" s="1">
        <f t="shared" si="0"/>
        <v>0</v>
      </c>
      <c r="G52" s="1">
        <f t="shared" si="0"/>
        <v>90000</v>
      </c>
    </row>
    <row r="53" spans="1:7" x14ac:dyDescent="0.25">
      <c r="A53" s="3" t="s">
        <v>48</v>
      </c>
      <c r="B53" s="5">
        <v>50203990</v>
      </c>
      <c r="C53" s="1">
        <v>75000</v>
      </c>
      <c r="D53" s="1">
        <v>40000</v>
      </c>
      <c r="E53" s="1">
        <v>17457.150000000001</v>
      </c>
      <c r="F53" s="1">
        <f t="shared" si="0"/>
        <v>35000</v>
      </c>
      <c r="G53" s="1">
        <f t="shared" si="0"/>
        <v>22542.85</v>
      </c>
    </row>
    <row r="54" spans="1:7" x14ac:dyDescent="0.25">
      <c r="A54" s="3" t="s">
        <v>49</v>
      </c>
      <c r="B54" s="5">
        <v>50204010</v>
      </c>
      <c r="C54" s="1">
        <v>10000</v>
      </c>
      <c r="D54" s="1">
        <v>10000</v>
      </c>
      <c r="E54" s="1">
        <v>0</v>
      </c>
      <c r="F54" s="1">
        <f t="shared" si="0"/>
        <v>0</v>
      </c>
      <c r="G54" s="1">
        <f t="shared" si="0"/>
        <v>10000</v>
      </c>
    </row>
    <row r="55" spans="1:7" x14ac:dyDescent="0.25">
      <c r="A55" s="3" t="s">
        <v>50</v>
      </c>
      <c r="B55" s="5">
        <v>50205010</v>
      </c>
      <c r="C55" s="1">
        <v>5000</v>
      </c>
      <c r="D55" s="1">
        <v>2500</v>
      </c>
      <c r="E55" s="1">
        <v>0</v>
      </c>
      <c r="F55" s="1">
        <f t="shared" si="0"/>
        <v>2500</v>
      </c>
      <c r="G55" s="1">
        <f t="shared" si="0"/>
        <v>2500</v>
      </c>
    </row>
    <row r="56" spans="1:7" x14ac:dyDescent="0.25">
      <c r="A56" s="3" t="s">
        <v>51</v>
      </c>
      <c r="B56" s="5">
        <v>50205020</v>
      </c>
      <c r="C56" s="1">
        <v>42000</v>
      </c>
      <c r="D56" s="1">
        <v>21000</v>
      </c>
      <c r="E56" s="1">
        <v>21000</v>
      </c>
      <c r="F56" s="1">
        <f t="shared" si="0"/>
        <v>21000</v>
      </c>
      <c r="G56" s="1">
        <f t="shared" si="0"/>
        <v>0</v>
      </c>
    </row>
    <row r="57" spans="1:7" x14ac:dyDescent="0.25">
      <c r="A57" s="3" t="s">
        <v>52</v>
      </c>
      <c r="B57" s="5">
        <v>50212990</v>
      </c>
      <c r="C57" s="1">
        <f>5523000+680000</f>
        <v>6203000</v>
      </c>
      <c r="D57" s="1">
        <f>1380750+680000</f>
        <v>2060750</v>
      </c>
      <c r="E57" s="1">
        <f>1337550.2+260000</f>
        <v>1597550.2</v>
      </c>
      <c r="F57" s="1">
        <f t="shared" si="0"/>
        <v>4142250</v>
      </c>
      <c r="G57" s="1">
        <f t="shared" si="0"/>
        <v>463199.80000000005</v>
      </c>
    </row>
    <row r="58" spans="1:7" x14ac:dyDescent="0.25">
      <c r="A58" s="3" t="s">
        <v>53</v>
      </c>
      <c r="B58" s="5">
        <v>50213050</v>
      </c>
      <c r="C58" s="1">
        <v>20000</v>
      </c>
      <c r="D58" s="1">
        <v>10000</v>
      </c>
      <c r="E58" s="1">
        <v>0</v>
      </c>
      <c r="F58" s="1">
        <f t="shared" si="0"/>
        <v>10000</v>
      </c>
      <c r="G58" s="1">
        <f t="shared" si="0"/>
        <v>10000</v>
      </c>
    </row>
    <row r="59" spans="1:7" x14ac:dyDescent="0.25">
      <c r="A59" s="3" t="s">
        <v>54</v>
      </c>
      <c r="B59" s="5">
        <v>50213060</v>
      </c>
      <c r="C59" s="1">
        <v>150000</v>
      </c>
      <c r="D59" s="1">
        <v>50000</v>
      </c>
      <c r="E59" s="1">
        <v>46200</v>
      </c>
      <c r="F59" s="1">
        <f t="shared" si="0"/>
        <v>100000</v>
      </c>
      <c r="G59" s="1">
        <f t="shared" si="0"/>
        <v>3800</v>
      </c>
    </row>
    <row r="60" spans="1:7" x14ac:dyDescent="0.25">
      <c r="A60" s="3" t="s">
        <v>55</v>
      </c>
      <c r="B60" s="5">
        <v>50216010</v>
      </c>
      <c r="C60" s="1">
        <v>120000</v>
      </c>
      <c r="D60" s="1">
        <v>50000</v>
      </c>
      <c r="E60" s="1">
        <v>0</v>
      </c>
      <c r="F60" s="1">
        <f t="shared" si="0"/>
        <v>70000</v>
      </c>
      <c r="G60" s="1">
        <f t="shared" si="0"/>
        <v>50000</v>
      </c>
    </row>
    <row r="61" spans="1:7" x14ac:dyDescent="0.25">
      <c r="A61" s="3" t="s">
        <v>56</v>
      </c>
      <c r="B61" s="5">
        <v>50216020</v>
      </c>
      <c r="C61" s="1">
        <v>5000</v>
      </c>
      <c r="D61" s="1">
        <v>5000</v>
      </c>
      <c r="E61" s="1">
        <v>2500</v>
      </c>
      <c r="F61" s="1">
        <f t="shared" si="0"/>
        <v>0</v>
      </c>
      <c r="G61" s="1">
        <f t="shared" si="0"/>
        <v>2500</v>
      </c>
    </row>
    <row r="62" spans="1:7" x14ac:dyDescent="0.25">
      <c r="A62" s="3" t="s">
        <v>57</v>
      </c>
      <c r="B62" s="5">
        <v>50299020</v>
      </c>
      <c r="C62" s="1">
        <v>10000</v>
      </c>
      <c r="D62" s="1">
        <v>10000</v>
      </c>
      <c r="E62" s="1">
        <v>0</v>
      </c>
      <c r="F62" s="1">
        <f t="shared" si="0"/>
        <v>0</v>
      </c>
      <c r="G62" s="1">
        <f t="shared" si="0"/>
        <v>10000</v>
      </c>
    </row>
    <row r="63" spans="1:7" x14ac:dyDescent="0.25">
      <c r="A63" s="3" t="s">
        <v>58</v>
      </c>
      <c r="B63" s="5">
        <v>50299030</v>
      </c>
      <c r="C63" s="1">
        <v>400000</v>
      </c>
      <c r="D63" s="1">
        <v>400000</v>
      </c>
      <c r="E63" s="1">
        <v>396150</v>
      </c>
      <c r="F63" s="1">
        <f t="shared" si="0"/>
        <v>0</v>
      </c>
      <c r="G63" s="1">
        <f t="shared" si="0"/>
        <v>3850</v>
      </c>
    </row>
    <row r="64" spans="1:7" x14ac:dyDescent="0.25">
      <c r="A64" s="3" t="s">
        <v>59</v>
      </c>
      <c r="B64" s="5">
        <v>50299990</v>
      </c>
      <c r="C64" s="1">
        <v>5000</v>
      </c>
      <c r="D64" s="1">
        <v>0</v>
      </c>
      <c r="E64" s="1">
        <v>0</v>
      </c>
      <c r="F64" s="1">
        <f t="shared" si="0"/>
        <v>5000</v>
      </c>
      <c r="G64" s="1">
        <f t="shared" si="0"/>
        <v>0</v>
      </c>
    </row>
    <row r="65" spans="1:7" x14ac:dyDescent="0.25">
      <c r="B65" s="5"/>
    </row>
    <row r="66" spans="1:7" s="4" customFormat="1" x14ac:dyDescent="0.25">
      <c r="A66" s="4" t="s">
        <v>60</v>
      </c>
      <c r="B66" s="6">
        <v>300</v>
      </c>
      <c r="C66" s="2">
        <v>416000</v>
      </c>
      <c r="D66" s="2">
        <v>216000</v>
      </c>
      <c r="E66" s="2">
        <v>0</v>
      </c>
      <c r="F66" s="2">
        <f t="shared" si="0"/>
        <v>200000</v>
      </c>
      <c r="G66" s="2">
        <f t="shared" si="0"/>
        <v>216000</v>
      </c>
    </row>
    <row r="67" spans="1:7" x14ac:dyDescent="0.25">
      <c r="A67" s="3" t="s">
        <v>61</v>
      </c>
      <c r="B67" s="5">
        <v>10705030</v>
      </c>
      <c r="C67" s="1">
        <v>200000</v>
      </c>
      <c r="D67" s="1">
        <v>0</v>
      </c>
      <c r="E67" s="1">
        <v>0</v>
      </c>
      <c r="F67" s="1">
        <f t="shared" si="0"/>
        <v>200000</v>
      </c>
      <c r="G67" s="1">
        <f t="shared" si="0"/>
        <v>0</v>
      </c>
    </row>
    <row r="68" spans="1:7" x14ac:dyDescent="0.25">
      <c r="A68" s="3" t="s">
        <v>61</v>
      </c>
      <c r="B68" s="5">
        <v>10705030</v>
      </c>
      <c r="C68" s="1">
        <v>216000</v>
      </c>
      <c r="D68" s="1">
        <v>216000</v>
      </c>
      <c r="E68" s="1">
        <v>0</v>
      </c>
      <c r="F68" s="1">
        <f t="shared" si="0"/>
        <v>0</v>
      </c>
      <c r="G68" s="1">
        <f t="shared" si="0"/>
        <v>216000</v>
      </c>
    </row>
    <row r="69" spans="1:7" x14ac:dyDescent="0.25">
      <c r="B69" s="5"/>
    </row>
    <row r="70" spans="1:7" x14ac:dyDescent="0.25">
      <c r="A70" s="4" t="s">
        <v>62</v>
      </c>
      <c r="B70" s="6" t="s">
        <v>63</v>
      </c>
      <c r="C70" s="2">
        <v>273422000</v>
      </c>
      <c r="D70" s="2">
        <v>213270438.97</v>
      </c>
      <c r="E70" s="2">
        <v>109146357.73999999</v>
      </c>
      <c r="F70" s="2">
        <f t="shared" si="0"/>
        <v>60151561.030000001</v>
      </c>
      <c r="G70" s="2">
        <f t="shared" si="0"/>
        <v>104124081.23</v>
      </c>
    </row>
    <row r="71" spans="1:7" s="4" customFormat="1" x14ac:dyDescent="0.25">
      <c r="A71" s="4" t="s">
        <v>19</v>
      </c>
      <c r="B71" s="6">
        <v>100</v>
      </c>
      <c r="C71" s="2">
        <v>119008490</v>
      </c>
      <c r="D71" s="2">
        <v>107543907.97</v>
      </c>
      <c r="E71" s="2">
        <v>63740715.619999997</v>
      </c>
      <c r="F71" s="2">
        <f t="shared" si="0"/>
        <v>11464582.030000001</v>
      </c>
      <c r="G71" s="2">
        <f t="shared" si="0"/>
        <v>43803192.350000001</v>
      </c>
    </row>
    <row r="72" spans="1:7" x14ac:dyDescent="0.25">
      <c r="A72" s="3" t="s">
        <v>21</v>
      </c>
      <c r="B72" s="5">
        <v>50101010</v>
      </c>
      <c r="C72" s="1">
        <v>31078008</v>
      </c>
      <c r="D72" s="1">
        <v>31078008</v>
      </c>
      <c r="E72" s="1">
        <v>14275063.99</v>
      </c>
      <c r="F72" s="1">
        <f t="shared" si="0"/>
        <v>0</v>
      </c>
      <c r="G72" s="1">
        <f t="shared" si="0"/>
        <v>16802944.009999998</v>
      </c>
    </row>
    <row r="73" spans="1:7" x14ac:dyDescent="0.25">
      <c r="A73" s="3" t="s">
        <v>64</v>
      </c>
      <c r="B73" s="5">
        <v>50101020</v>
      </c>
      <c r="C73" s="1">
        <v>51895534</v>
      </c>
      <c r="D73" s="1">
        <v>51895534</v>
      </c>
      <c r="E73" s="1">
        <v>37417581.829999998</v>
      </c>
      <c r="F73" s="1">
        <f t="shared" ref="F73:G138" si="2">C73-D73</f>
        <v>0</v>
      </c>
      <c r="G73" s="1">
        <f t="shared" si="2"/>
        <v>14477952.170000002</v>
      </c>
    </row>
    <row r="74" spans="1:7" x14ac:dyDescent="0.25">
      <c r="A74" s="3" t="s">
        <v>23</v>
      </c>
      <c r="B74" s="5">
        <v>50102010</v>
      </c>
      <c r="C74" s="1">
        <v>1584000</v>
      </c>
      <c r="D74" s="1">
        <v>1584000</v>
      </c>
      <c r="E74" s="1">
        <v>719500</v>
      </c>
      <c r="F74" s="1">
        <f t="shared" si="2"/>
        <v>0</v>
      </c>
      <c r="G74" s="1">
        <f t="shared" si="2"/>
        <v>864500</v>
      </c>
    </row>
    <row r="75" spans="1:7" x14ac:dyDescent="0.25">
      <c r="A75" s="3" t="s">
        <v>24</v>
      </c>
      <c r="B75" s="5">
        <v>50102020</v>
      </c>
      <c r="C75" s="1">
        <v>72000</v>
      </c>
      <c r="D75" s="1">
        <v>72000</v>
      </c>
      <c r="E75" s="1">
        <v>36000</v>
      </c>
      <c r="F75" s="1">
        <f t="shared" si="2"/>
        <v>0</v>
      </c>
      <c r="G75" s="1">
        <f t="shared" si="2"/>
        <v>36000</v>
      </c>
    </row>
    <row r="76" spans="1:7" x14ac:dyDescent="0.25">
      <c r="A76" s="3" t="s">
        <v>25</v>
      </c>
      <c r="B76" s="5">
        <v>50102030</v>
      </c>
      <c r="C76" s="1">
        <v>72000</v>
      </c>
      <c r="D76" s="1">
        <v>72000</v>
      </c>
      <c r="E76" s="1">
        <v>0</v>
      </c>
      <c r="F76" s="1">
        <f t="shared" si="2"/>
        <v>0</v>
      </c>
      <c r="G76" s="1">
        <f t="shared" si="2"/>
        <v>72000</v>
      </c>
    </row>
    <row r="77" spans="1:7" x14ac:dyDescent="0.25">
      <c r="A77" s="3" t="s">
        <v>26</v>
      </c>
      <c r="B77" s="5">
        <v>50102040</v>
      </c>
      <c r="C77" s="1">
        <v>462000</v>
      </c>
      <c r="D77" s="1">
        <v>462000</v>
      </c>
      <c r="E77" s="1">
        <v>420000</v>
      </c>
      <c r="F77" s="1">
        <f t="shared" si="2"/>
        <v>0</v>
      </c>
      <c r="G77" s="1">
        <f t="shared" si="2"/>
        <v>42000</v>
      </c>
    </row>
    <row r="78" spans="1:7" x14ac:dyDescent="0.25">
      <c r="A78" s="3" t="s">
        <v>27</v>
      </c>
      <c r="B78" s="5">
        <v>50102050</v>
      </c>
      <c r="C78" s="1">
        <v>1188000</v>
      </c>
      <c r="D78" s="1">
        <v>1188000</v>
      </c>
      <c r="E78" s="1">
        <v>256750</v>
      </c>
      <c r="F78" s="1">
        <f t="shared" si="2"/>
        <v>0</v>
      </c>
      <c r="G78" s="1">
        <f t="shared" si="2"/>
        <v>931250</v>
      </c>
    </row>
    <row r="79" spans="1:7" x14ac:dyDescent="0.25">
      <c r="A79" s="3" t="s">
        <v>28</v>
      </c>
      <c r="B79" s="5">
        <v>50102060</v>
      </c>
      <c r="C79" s="1">
        <v>118800</v>
      </c>
      <c r="D79" s="1">
        <v>118800</v>
      </c>
      <c r="E79" s="1">
        <v>36361.49</v>
      </c>
      <c r="F79" s="1">
        <f t="shared" si="2"/>
        <v>0</v>
      </c>
      <c r="G79" s="1">
        <f t="shared" si="2"/>
        <v>82438.510000000009</v>
      </c>
    </row>
    <row r="80" spans="1:7" x14ac:dyDescent="0.25">
      <c r="A80" s="3" t="s">
        <v>29</v>
      </c>
      <c r="B80" s="5">
        <v>50102110</v>
      </c>
      <c r="C80" s="1">
        <v>6958070</v>
      </c>
      <c r="D80" s="1">
        <v>6958070</v>
      </c>
      <c r="E80" s="1">
        <v>2557549.58</v>
      </c>
      <c r="F80" s="1">
        <f t="shared" si="2"/>
        <v>0</v>
      </c>
      <c r="G80" s="1">
        <f t="shared" si="2"/>
        <v>4400520.42</v>
      </c>
    </row>
    <row r="81" spans="1:7" x14ac:dyDescent="0.25">
      <c r="A81" s="3" t="s">
        <v>65</v>
      </c>
      <c r="B81" s="5">
        <v>50102120</v>
      </c>
      <c r="C81" s="1">
        <v>110000</v>
      </c>
      <c r="D81" s="1">
        <v>110000</v>
      </c>
      <c r="E81" s="1">
        <v>90000</v>
      </c>
      <c r="F81" s="1">
        <f t="shared" si="2"/>
        <v>0</v>
      </c>
      <c r="G81" s="1">
        <f t="shared" si="2"/>
        <v>20000</v>
      </c>
    </row>
    <row r="82" spans="1:7" x14ac:dyDescent="0.25">
      <c r="A82" s="3" t="s">
        <v>30</v>
      </c>
      <c r="B82" s="5">
        <v>50102140</v>
      </c>
      <c r="C82" s="1">
        <v>2589834</v>
      </c>
      <c r="D82" s="1">
        <v>2589834</v>
      </c>
      <c r="E82" s="1">
        <v>0</v>
      </c>
      <c r="F82" s="1">
        <f t="shared" si="2"/>
        <v>0</v>
      </c>
      <c r="G82" s="1">
        <f t="shared" si="2"/>
        <v>2589834</v>
      </c>
    </row>
    <row r="83" spans="1:7" x14ac:dyDescent="0.25">
      <c r="A83" s="3" t="s">
        <v>31</v>
      </c>
      <c r="B83" s="5">
        <v>50102150</v>
      </c>
      <c r="C83" s="1">
        <v>325000</v>
      </c>
      <c r="D83" s="1">
        <v>325000</v>
      </c>
      <c r="E83" s="1">
        <v>0</v>
      </c>
      <c r="F83" s="1">
        <f t="shared" si="2"/>
        <v>0</v>
      </c>
      <c r="G83" s="1">
        <f t="shared" si="2"/>
        <v>325000</v>
      </c>
    </row>
    <row r="84" spans="1:7" x14ac:dyDescent="0.25">
      <c r="A84" s="3" t="s">
        <v>32</v>
      </c>
      <c r="B84" s="5">
        <v>50102990</v>
      </c>
      <c r="C84" s="1">
        <v>462000</v>
      </c>
      <c r="D84" s="1">
        <v>462000</v>
      </c>
      <c r="E84" s="1">
        <v>420000</v>
      </c>
      <c r="F84" s="1">
        <f t="shared" si="2"/>
        <v>0</v>
      </c>
      <c r="G84" s="1">
        <f t="shared" si="2"/>
        <v>42000</v>
      </c>
    </row>
    <row r="85" spans="1:7" x14ac:dyDescent="0.25">
      <c r="A85" s="3" t="s">
        <v>33</v>
      </c>
      <c r="B85" s="5">
        <v>50102990</v>
      </c>
      <c r="C85" s="1">
        <v>2589834</v>
      </c>
      <c r="D85" s="1">
        <v>2589834</v>
      </c>
      <c r="E85" s="1">
        <v>2392839</v>
      </c>
      <c r="F85" s="1">
        <f t="shared" si="2"/>
        <v>0</v>
      </c>
      <c r="G85" s="1">
        <f t="shared" si="2"/>
        <v>196995</v>
      </c>
    </row>
    <row r="86" spans="1:7" x14ac:dyDescent="0.25">
      <c r="A86" s="3" t="s">
        <v>34</v>
      </c>
      <c r="B86" s="5">
        <v>50103010</v>
      </c>
      <c r="C86" s="1">
        <v>3729361</v>
      </c>
      <c r="D86" s="1">
        <v>3729361</v>
      </c>
      <c r="E86" s="1">
        <v>1720173.24</v>
      </c>
      <c r="F86" s="1">
        <f t="shared" si="2"/>
        <v>0</v>
      </c>
      <c r="G86" s="1">
        <f t="shared" si="2"/>
        <v>2009187.76</v>
      </c>
    </row>
    <row r="87" spans="1:7" x14ac:dyDescent="0.25">
      <c r="A87" s="3" t="s">
        <v>35</v>
      </c>
      <c r="B87" s="5">
        <v>50103020</v>
      </c>
      <c r="C87" s="1">
        <v>158400</v>
      </c>
      <c r="D87" s="1">
        <v>158400</v>
      </c>
      <c r="E87" s="1">
        <v>72000</v>
      </c>
      <c r="F87" s="1">
        <f t="shared" si="2"/>
        <v>0</v>
      </c>
      <c r="G87" s="1">
        <f t="shared" si="2"/>
        <v>86400</v>
      </c>
    </row>
    <row r="88" spans="1:7" x14ac:dyDescent="0.25">
      <c r="A88" s="3" t="s">
        <v>36</v>
      </c>
      <c r="B88" s="5">
        <v>50103030</v>
      </c>
      <c r="C88" s="1">
        <v>776822</v>
      </c>
      <c r="D88" s="1">
        <v>776822</v>
      </c>
      <c r="E88" s="1">
        <v>358305.71</v>
      </c>
      <c r="F88" s="1">
        <f t="shared" si="2"/>
        <v>0</v>
      </c>
      <c r="G88" s="1">
        <f t="shared" si="2"/>
        <v>418516.29</v>
      </c>
    </row>
    <row r="89" spans="1:7" x14ac:dyDescent="0.25">
      <c r="A89" s="3" t="s">
        <v>37</v>
      </c>
      <c r="B89" s="5">
        <v>50103040</v>
      </c>
      <c r="C89" s="1">
        <v>79200</v>
      </c>
      <c r="D89" s="1">
        <v>79200</v>
      </c>
      <c r="E89" s="1">
        <v>36000</v>
      </c>
      <c r="F89" s="1">
        <f t="shared" si="2"/>
        <v>0</v>
      </c>
      <c r="G89" s="1">
        <f t="shared" si="2"/>
        <v>43200</v>
      </c>
    </row>
    <row r="90" spans="1:7" x14ac:dyDescent="0.25">
      <c r="A90" s="3" t="s">
        <v>38</v>
      </c>
      <c r="B90" s="5">
        <v>50104990</v>
      </c>
      <c r="C90" s="1">
        <v>330000</v>
      </c>
      <c r="D90" s="1">
        <v>330000</v>
      </c>
      <c r="E90" s="1">
        <v>0</v>
      </c>
      <c r="F90" s="1">
        <f t="shared" si="2"/>
        <v>0</v>
      </c>
      <c r="G90" s="1">
        <f t="shared" si="2"/>
        <v>330000</v>
      </c>
    </row>
    <row r="91" spans="1:7" x14ac:dyDescent="0.25">
      <c r="A91" s="3" t="s">
        <v>66</v>
      </c>
      <c r="B91" s="5">
        <v>50102130</v>
      </c>
      <c r="C91" s="1">
        <v>1600000</v>
      </c>
      <c r="D91" s="1">
        <v>1600000</v>
      </c>
      <c r="E91" s="1">
        <v>1600000</v>
      </c>
      <c r="F91" s="1">
        <f t="shared" si="2"/>
        <v>0</v>
      </c>
      <c r="G91" s="1">
        <f t="shared" si="2"/>
        <v>0</v>
      </c>
    </row>
    <row r="92" spans="1:7" x14ac:dyDescent="0.25">
      <c r="A92" s="3" t="s">
        <v>67</v>
      </c>
      <c r="B92" s="5">
        <v>50102130</v>
      </c>
      <c r="C92" s="1">
        <v>1258000</v>
      </c>
      <c r="D92" s="1">
        <v>1258000</v>
      </c>
      <c r="E92" s="1">
        <v>1225545.81</v>
      </c>
      <c r="F92" s="1">
        <f t="shared" si="2"/>
        <v>0</v>
      </c>
      <c r="G92" s="1">
        <f t="shared" si="2"/>
        <v>32454.189999999944</v>
      </c>
    </row>
    <row r="93" spans="1:7" x14ac:dyDescent="0.25">
      <c r="A93" s="3" t="s">
        <v>20</v>
      </c>
      <c r="B93" s="5">
        <v>50104990</v>
      </c>
      <c r="C93" s="1">
        <v>11571627</v>
      </c>
      <c r="D93" s="1">
        <v>107044.97</v>
      </c>
      <c r="E93" s="1">
        <v>107044.97</v>
      </c>
      <c r="F93" s="1">
        <f>C93-D93</f>
        <v>11464582.029999999</v>
      </c>
      <c r="G93" s="1">
        <f>D93-E93</f>
        <v>0</v>
      </c>
    </row>
    <row r="94" spans="1:7" x14ac:dyDescent="0.25">
      <c r="B94" s="5"/>
    </row>
    <row r="95" spans="1:7" s="4" customFormat="1" x14ac:dyDescent="0.25">
      <c r="A95" s="4" t="s">
        <v>39</v>
      </c>
      <c r="B95" s="6">
        <v>200</v>
      </c>
      <c r="C95" s="2">
        <v>150113510</v>
      </c>
      <c r="D95" s="2">
        <v>105726531</v>
      </c>
      <c r="E95" s="2">
        <v>45405642.119999997</v>
      </c>
      <c r="F95" s="2">
        <f t="shared" si="2"/>
        <v>44386979</v>
      </c>
      <c r="G95" s="2">
        <f t="shared" si="2"/>
        <v>60320888.880000003</v>
      </c>
    </row>
    <row r="96" spans="1:7" s="4" customFormat="1" x14ac:dyDescent="0.25">
      <c r="A96" s="4" t="s">
        <v>102</v>
      </c>
      <c r="B96" s="6"/>
      <c r="C96" s="2">
        <f>SUM(C97:C125)</f>
        <v>149843510</v>
      </c>
      <c r="D96" s="2">
        <f>SUM(D97:D125)</f>
        <v>105726531</v>
      </c>
      <c r="E96" s="2">
        <f>SUM(E97:E125)</f>
        <v>45405642.120000005</v>
      </c>
      <c r="F96" s="2">
        <f>SUM(F97:F125)</f>
        <v>44116979</v>
      </c>
      <c r="G96" s="2">
        <f>SUM(G97:G125)</f>
        <v>60320888.879999995</v>
      </c>
    </row>
    <row r="97" spans="1:7" s="4" customFormat="1" x14ac:dyDescent="0.25">
      <c r="A97" s="3" t="s">
        <v>40</v>
      </c>
      <c r="B97" s="5">
        <v>50201010</v>
      </c>
      <c r="C97" s="1">
        <v>250000</v>
      </c>
      <c r="D97" s="1">
        <v>200000</v>
      </c>
      <c r="E97" s="1">
        <v>77650</v>
      </c>
      <c r="F97" s="1">
        <f t="shared" ref="F97:F125" si="3">C97-D97</f>
        <v>50000</v>
      </c>
      <c r="G97" s="1">
        <f t="shared" ref="G97:G125" si="4">D97-E97</f>
        <v>122350</v>
      </c>
    </row>
    <row r="98" spans="1:7" x14ac:dyDescent="0.25">
      <c r="A98" s="3" t="s">
        <v>41</v>
      </c>
      <c r="B98" s="5">
        <v>50202010</v>
      </c>
      <c r="C98" s="1">
        <v>750000</v>
      </c>
      <c r="D98" s="1">
        <v>600000</v>
      </c>
      <c r="E98" s="1">
        <v>274650</v>
      </c>
      <c r="F98" s="1">
        <f t="shared" si="3"/>
        <v>150000</v>
      </c>
      <c r="G98" s="1">
        <f t="shared" si="4"/>
        <v>325350</v>
      </c>
    </row>
    <row r="99" spans="1:7" x14ac:dyDescent="0.25">
      <c r="A99" s="3" t="s">
        <v>42</v>
      </c>
      <c r="B99" s="5">
        <v>50203010</v>
      </c>
      <c r="C99" s="1">
        <v>1350000</v>
      </c>
      <c r="D99" s="1">
        <v>1350000</v>
      </c>
      <c r="E99" s="1">
        <v>265454</v>
      </c>
      <c r="F99" s="1">
        <f t="shared" si="3"/>
        <v>0</v>
      </c>
      <c r="G99" s="1">
        <f t="shared" si="4"/>
        <v>1084546</v>
      </c>
    </row>
    <row r="100" spans="1:7" x14ac:dyDescent="0.25">
      <c r="A100" s="3" t="s">
        <v>68</v>
      </c>
      <c r="B100" s="5">
        <v>50203020</v>
      </c>
      <c r="C100" s="1">
        <v>200000</v>
      </c>
      <c r="D100" s="1">
        <v>174600</v>
      </c>
      <c r="E100" s="1">
        <v>90937.5</v>
      </c>
      <c r="F100" s="1">
        <f t="shared" si="3"/>
        <v>25400</v>
      </c>
      <c r="G100" s="1">
        <f t="shared" si="4"/>
        <v>83662.5</v>
      </c>
    </row>
    <row r="101" spans="1:7" x14ac:dyDescent="0.25">
      <c r="A101" s="3" t="s">
        <v>69</v>
      </c>
      <c r="B101" s="5">
        <v>50203050</v>
      </c>
      <c r="C101" s="1">
        <v>9000000</v>
      </c>
      <c r="D101" s="1">
        <v>6916700</v>
      </c>
      <c r="E101" s="1">
        <v>2763529.95</v>
      </c>
      <c r="F101" s="1">
        <f t="shared" si="3"/>
        <v>2083300</v>
      </c>
      <c r="G101" s="1">
        <f t="shared" si="4"/>
        <v>4153170.05</v>
      </c>
    </row>
    <row r="102" spans="1:7" x14ac:dyDescent="0.25">
      <c r="A102" s="3" t="s">
        <v>43</v>
      </c>
      <c r="B102" s="5">
        <v>50203070</v>
      </c>
      <c r="C102" s="1">
        <v>5000000</v>
      </c>
      <c r="D102" s="1">
        <v>4500000</v>
      </c>
      <c r="E102" s="1">
        <v>1813990</v>
      </c>
      <c r="F102" s="1">
        <f t="shared" si="3"/>
        <v>500000</v>
      </c>
      <c r="G102" s="1">
        <f t="shared" si="4"/>
        <v>2686010</v>
      </c>
    </row>
    <row r="103" spans="1:7" x14ac:dyDescent="0.25">
      <c r="A103" s="3" t="s">
        <v>44</v>
      </c>
      <c r="B103" s="5">
        <v>50203080</v>
      </c>
      <c r="C103" s="1">
        <f>23000000+5600000</f>
        <v>28600000</v>
      </c>
      <c r="D103" s="1">
        <f>21775484+5600000</f>
        <v>27375484</v>
      </c>
      <c r="E103" s="1">
        <v>3925085.45</v>
      </c>
      <c r="F103" s="1">
        <f t="shared" si="3"/>
        <v>1224516</v>
      </c>
      <c r="G103" s="1">
        <f t="shared" si="4"/>
        <v>23450398.550000001</v>
      </c>
    </row>
    <row r="104" spans="1:7" x14ac:dyDescent="0.25">
      <c r="A104" s="3" t="s">
        <v>45</v>
      </c>
      <c r="B104" s="5">
        <v>50203090</v>
      </c>
      <c r="C104" s="1">
        <v>3000000</v>
      </c>
      <c r="D104" s="1">
        <v>2410840</v>
      </c>
      <c r="E104" s="1">
        <v>1271352.6599999999</v>
      </c>
      <c r="F104" s="1">
        <f t="shared" si="3"/>
        <v>589160</v>
      </c>
      <c r="G104" s="1">
        <f t="shared" si="4"/>
        <v>1139487.3400000001</v>
      </c>
    </row>
    <row r="105" spans="1:7" x14ac:dyDescent="0.25">
      <c r="A105" s="3" t="s">
        <v>46</v>
      </c>
      <c r="B105" s="5">
        <v>50203210</v>
      </c>
      <c r="C105" s="1">
        <v>2200000</v>
      </c>
      <c r="D105" s="1">
        <v>2200000</v>
      </c>
      <c r="E105" s="1">
        <v>0</v>
      </c>
      <c r="F105" s="1">
        <f t="shared" si="3"/>
        <v>0</v>
      </c>
      <c r="G105" s="1">
        <f t="shared" si="4"/>
        <v>2200000</v>
      </c>
    </row>
    <row r="106" spans="1:7" x14ac:dyDescent="0.25">
      <c r="A106" s="3" t="s">
        <v>48</v>
      </c>
      <c r="B106" s="5">
        <v>50203990</v>
      </c>
      <c r="C106" s="1">
        <v>1000000</v>
      </c>
      <c r="D106" s="1">
        <v>1000000</v>
      </c>
      <c r="E106" s="1">
        <v>428835</v>
      </c>
      <c r="F106" s="1">
        <f t="shared" si="3"/>
        <v>0</v>
      </c>
      <c r="G106" s="1">
        <f t="shared" si="4"/>
        <v>571165</v>
      </c>
    </row>
    <row r="107" spans="1:7" x14ac:dyDescent="0.25">
      <c r="A107" s="3" t="s">
        <v>70</v>
      </c>
      <c r="B107" s="5">
        <v>50203990</v>
      </c>
      <c r="C107" s="1">
        <v>270000</v>
      </c>
      <c r="D107" s="1">
        <v>204055</v>
      </c>
      <c r="E107" s="1">
        <v>97940</v>
      </c>
      <c r="F107" s="1">
        <f t="shared" si="3"/>
        <v>65945</v>
      </c>
      <c r="G107" s="1">
        <f t="shared" si="4"/>
        <v>106115</v>
      </c>
    </row>
    <row r="108" spans="1:7" x14ac:dyDescent="0.25">
      <c r="A108" s="3" t="s">
        <v>71</v>
      </c>
      <c r="B108" s="5">
        <v>50204020</v>
      </c>
      <c r="C108" s="1">
        <v>6900000</v>
      </c>
      <c r="D108" s="1">
        <v>5400000</v>
      </c>
      <c r="E108" s="1">
        <v>3354680.81</v>
      </c>
      <c r="F108" s="1">
        <f t="shared" si="3"/>
        <v>1500000</v>
      </c>
      <c r="G108" s="1">
        <f t="shared" si="4"/>
        <v>2045319.19</v>
      </c>
    </row>
    <row r="109" spans="1:7" x14ac:dyDescent="0.25">
      <c r="A109" s="3" t="s">
        <v>51</v>
      </c>
      <c r="B109" s="5">
        <v>50205020</v>
      </c>
      <c r="C109" s="1">
        <v>30000</v>
      </c>
      <c r="D109" s="1">
        <v>30000</v>
      </c>
      <c r="E109" s="1">
        <v>21000</v>
      </c>
      <c r="F109" s="1">
        <f t="shared" si="3"/>
        <v>0</v>
      </c>
      <c r="G109" s="1">
        <f t="shared" si="4"/>
        <v>9000</v>
      </c>
    </row>
    <row r="110" spans="1:7" x14ac:dyDescent="0.25">
      <c r="A110" s="3" t="s">
        <v>72</v>
      </c>
      <c r="B110" s="5">
        <v>50205030</v>
      </c>
      <c r="C110" s="1">
        <v>150000</v>
      </c>
      <c r="D110" s="1">
        <v>100000</v>
      </c>
      <c r="E110" s="1">
        <v>17997</v>
      </c>
      <c r="F110" s="1">
        <f t="shared" si="3"/>
        <v>50000</v>
      </c>
      <c r="G110" s="1">
        <f t="shared" si="4"/>
        <v>82003</v>
      </c>
    </row>
    <row r="111" spans="1:7" x14ac:dyDescent="0.25">
      <c r="A111" s="3" t="s">
        <v>73</v>
      </c>
      <c r="B111" s="5">
        <v>50205040</v>
      </c>
      <c r="C111" s="1">
        <v>10000</v>
      </c>
      <c r="D111" s="1">
        <v>10000</v>
      </c>
      <c r="E111" s="1">
        <v>0</v>
      </c>
      <c r="F111" s="1">
        <f t="shared" si="3"/>
        <v>0</v>
      </c>
      <c r="G111" s="1">
        <f t="shared" si="4"/>
        <v>10000</v>
      </c>
    </row>
    <row r="112" spans="1:7" x14ac:dyDescent="0.25">
      <c r="A112" s="3" t="s">
        <v>81</v>
      </c>
      <c r="B112" s="5">
        <v>50212010</v>
      </c>
      <c r="C112" s="1">
        <v>7500000</v>
      </c>
      <c r="D112" s="1">
        <v>7500000</v>
      </c>
      <c r="E112" s="1">
        <v>1000000</v>
      </c>
      <c r="F112" s="1">
        <f t="shared" si="3"/>
        <v>0</v>
      </c>
      <c r="G112" s="1">
        <f t="shared" si="4"/>
        <v>6500000</v>
      </c>
    </row>
    <row r="113" spans="1:7" x14ac:dyDescent="0.25">
      <c r="A113" s="3" t="s">
        <v>52</v>
      </c>
      <c r="B113" s="5">
        <v>50212990</v>
      </c>
      <c r="C113" s="1">
        <v>77572408</v>
      </c>
      <c r="D113" s="1">
        <v>40000000</v>
      </c>
      <c r="E113" s="1">
        <v>29514413.280000001</v>
      </c>
      <c r="F113" s="1">
        <f t="shared" si="3"/>
        <v>37572408</v>
      </c>
      <c r="G113" s="1">
        <f t="shared" si="4"/>
        <v>10485586.719999999</v>
      </c>
    </row>
    <row r="114" spans="1:7" x14ac:dyDescent="0.25">
      <c r="A114" s="3" t="s">
        <v>74</v>
      </c>
      <c r="B114" s="5">
        <v>50213040</v>
      </c>
      <c r="C114" s="1">
        <f>1500000+500000</f>
        <v>2000000</v>
      </c>
      <c r="D114" s="1">
        <f>1500000+500000</f>
        <v>2000000</v>
      </c>
      <c r="E114" s="1">
        <v>164709</v>
      </c>
      <c r="F114" s="1">
        <f t="shared" si="3"/>
        <v>0</v>
      </c>
      <c r="G114" s="1">
        <f t="shared" si="4"/>
        <v>1835291</v>
      </c>
    </row>
    <row r="115" spans="1:7" x14ac:dyDescent="0.25">
      <c r="A115" s="3" t="s">
        <v>75</v>
      </c>
      <c r="B115" s="5">
        <v>50213050</v>
      </c>
      <c r="C115" s="1">
        <v>100000</v>
      </c>
      <c r="D115" s="1">
        <v>100000</v>
      </c>
      <c r="E115" s="1">
        <v>0</v>
      </c>
      <c r="F115" s="1">
        <f t="shared" si="3"/>
        <v>0</v>
      </c>
      <c r="G115" s="1">
        <f t="shared" si="4"/>
        <v>100000</v>
      </c>
    </row>
    <row r="116" spans="1:7" x14ac:dyDescent="0.25">
      <c r="A116" s="3" t="s">
        <v>76</v>
      </c>
      <c r="B116" s="5">
        <v>50213050</v>
      </c>
      <c r="C116" s="1">
        <v>1500000</v>
      </c>
      <c r="D116" s="1">
        <v>1400000</v>
      </c>
      <c r="E116" s="1">
        <v>0</v>
      </c>
      <c r="F116" s="1">
        <f t="shared" si="3"/>
        <v>100000</v>
      </c>
      <c r="G116" s="1">
        <f t="shared" si="4"/>
        <v>1400000</v>
      </c>
    </row>
    <row r="117" spans="1:7" x14ac:dyDescent="0.25">
      <c r="A117" s="3" t="s">
        <v>77</v>
      </c>
      <c r="B117" s="5">
        <v>50213050</v>
      </c>
      <c r="C117" s="1">
        <v>50000</v>
      </c>
      <c r="D117" s="1">
        <v>50000</v>
      </c>
      <c r="E117" s="1">
        <v>0</v>
      </c>
      <c r="F117" s="1">
        <f t="shared" si="3"/>
        <v>0</v>
      </c>
      <c r="G117" s="1">
        <f t="shared" si="4"/>
        <v>50000</v>
      </c>
    </row>
    <row r="118" spans="1:7" x14ac:dyDescent="0.25">
      <c r="A118" s="3" t="s">
        <v>78</v>
      </c>
      <c r="B118" s="5">
        <v>50213050</v>
      </c>
      <c r="C118" s="1">
        <v>50000</v>
      </c>
      <c r="D118" s="1">
        <v>50000</v>
      </c>
      <c r="E118" s="1">
        <v>0</v>
      </c>
      <c r="F118" s="1">
        <f t="shared" si="3"/>
        <v>0</v>
      </c>
      <c r="G118" s="1">
        <f t="shared" si="4"/>
        <v>50000</v>
      </c>
    </row>
    <row r="119" spans="1:7" x14ac:dyDescent="0.25">
      <c r="A119" s="3" t="s">
        <v>54</v>
      </c>
      <c r="B119" s="5">
        <v>50213060</v>
      </c>
      <c r="C119" s="1">
        <v>1500000</v>
      </c>
      <c r="D119" s="1">
        <v>1343750</v>
      </c>
      <c r="E119" s="1">
        <v>298350</v>
      </c>
      <c r="F119" s="1">
        <f t="shared" si="3"/>
        <v>156250</v>
      </c>
      <c r="G119" s="1">
        <f t="shared" si="4"/>
        <v>1045400</v>
      </c>
    </row>
    <row r="120" spans="1:7" x14ac:dyDescent="0.25">
      <c r="A120" s="3" t="s">
        <v>55</v>
      </c>
      <c r="B120" s="5">
        <v>50216010</v>
      </c>
      <c r="C120" s="1">
        <v>350000</v>
      </c>
      <c r="D120" s="1">
        <v>300000</v>
      </c>
      <c r="E120" s="1">
        <v>0</v>
      </c>
      <c r="F120" s="1">
        <f t="shared" si="3"/>
        <v>50000</v>
      </c>
      <c r="G120" s="1">
        <f t="shared" si="4"/>
        <v>300000</v>
      </c>
    </row>
    <row r="121" spans="1:7" x14ac:dyDescent="0.25">
      <c r="A121" s="3" t="s">
        <v>56</v>
      </c>
      <c r="B121" s="5">
        <v>50216020</v>
      </c>
      <c r="C121" s="1">
        <v>100000</v>
      </c>
      <c r="D121" s="1">
        <v>100000</v>
      </c>
      <c r="E121" s="1">
        <v>25067.47</v>
      </c>
      <c r="F121" s="1">
        <f t="shared" si="3"/>
        <v>0</v>
      </c>
      <c r="G121" s="1">
        <f t="shared" si="4"/>
        <v>74932.53</v>
      </c>
    </row>
    <row r="122" spans="1:7" x14ac:dyDescent="0.25">
      <c r="A122" s="3" t="s">
        <v>57</v>
      </c>
      <c r="B122" s="5">
        <v>50299020</v>
      </c>
      <c r="C122" s="1">
        <v>5000</v>
      </c>
      <c r="D122" s="1">
        <v>5000</v>
      </c>
      <c r="E122" s="1">
        <v>0</v>
      </c>
      <c r="F122" s="1">
        <f t="shared" si="3"/>
        <v>0</v>
      </c>
      <c r="G122" s="1">
        <f t="shared" si="4"/>
        <v>5000</v>
      </c>
    </row>
    <row r="123" spans="1:7" x14ac:dyDescent="0.25">
      <c r="A123" s="3" t="s">
        <v>79</v>
      </c>
      <c r="B123" s="5">
        <v>50299050</v>
      </c>
      <c r="C123" s="1">
        <v>31102</v>
      </c>
      <c r="D123" s="1">
        <v>31102</v>
      </c>
      <c r="E123" s="1">
        <v>0</v>
      </c>
      <c r="F123" s="1">
        <f t="shared" si="3"/>
        <v>0</v>
      </c>
      <c r="G123" s="1">
        <f t="shared" si="4"/>
        <v>31102</v>
      </c>
    </row>
    <row r="124" spans="1:7" x14ac:dyDescent="0.25">
      <c r="A124" s="3" t="s">
        <v>80</v>
      </c>
      <c r="B124" s="5">
        <v>50299060</v>
      </c>
      <c r="C124" s="1">
        <v>15000</v>
      </c>
      <c r="D124" s="1">
        <v>15000</v>
      </c>
      <c r="E124" s="1">
        <v>0</v>
      </c>
      <c r="F124" s="1">
        <f t="shared" si="3"/>
        <v>0</v>
      </c>
      <c r="G124" s="1">
        <f t="shared" si="4"/>
        <v>15000</v>
      </c>
    </row>
    <row r="125" spans="1:7" x14ac:dyDescent="0.25">
      <c r="A125" s="3" t="s">
        <v>59</v>
      </c>
      <c r="B125" s="5">
        <v>50299990</v>
      </c>
      <c r="C125" s="1">
        <v>360000</v>
      </c>
      <c r="D125" s="1">
        <v>360000</v>
      </c>
      <c r="E125" s="1">
        <v>0</v>
      </c>
      <c r="F125" s="1">
        <f t="shared" si="3"/>
        <v>0</v>
      </c>
      <c r="G125" s="1">
        <f t="shared" si="4"/>
        <v>360000</v>
      </c>
    </row>
    <row r="126" spans="1:7" x14ac:dyDescent="0.25">
      <c r="B126" s="5"/>
    </row>
    <row r="127" spans="1:7" s="4" customFormat="1" x14ac:dyDescent="0.25">
      <c r="A127" s="4" t="s">
        <v>82</v>
      </c>
      <c r="B127" s="6" t="s">
        <v>10</v>
      </c>
      <c r="C127" s="2">
        <v>270000</v>
      </c>
      <c r="D127" s="2">
        <v>0</v>
      </c>
      <c r="E127" s="2">
        <v>0</v>
      </c>
      <c r="F127" s="2">
        <f t="shared" si="2"/>
        <v>270000</v>
      </c>
      <c r="G127" s="2">
        <f t="shared" si="2"/>
        <v>0</v>
      </c>
    </row>
    <row r="128" spans="1:7" x14ac:dyDescent="0.25">
      <c r="A128" s="3" t="s">
        <v>42</v>
      </c>
      <c r="B128" s="5">
        <v>50203010</v>
      </c>
      <c r="C128" s="1">
        <v>20000</v>
      </c>
      <c r="D128" s="1">
        <v>0</v>
      </c>
      <c r="E128" s="1">
        <v>0</v>
      </c>
      <c r="F128" s="1">
        <f t="shared" si="2"/>
        <v>20000</v>
      </c>
      <c r="G128" s="1">
        <f t="shared" si="2"/>
        <v>0</v>
      </c>
    </row>
    <row r="129" spans="1:7" x14ac:dyDescent="0.25">
      <c r="A129" s="3" t="s">
        <v>44</v>
      </c>
      <c r="B129" s="5">
        <v>50203080</v>
      </c>
      <c r="C129" s="1">
        <v>50000</v>
      </c>
      <c r="D129" s="1">
        <v>0</v>
      </c>
      <c r="E129" s="1">
        <v>0</v>
      </c>
      <c r="F129" s="1">
        <f t="shared" si="2"/>
        <v>50000</v>
      </c>
      <c r="G129" s="1">
        <f t="shared" si="2"/>
        <v>0</v>
      </c>
    </row>
    <row r="130" spans="1:7" x14ac:dyDescent="0.25">
      <c r="A130" s="3" t="s">
        <v>74</v>
      </c>
      <c r="B130" s="5">
        <v>50213040</v>
      </c>
      <c r="C130" s="1">
        <v>100000</v>
      </c>
      <c r="D130" s="1">
        <v>0</v>
      </c>
      <c r="E130" s="1">
        <v>0</v>
      </c>
      <c r="F130" s="1">
        <f t="shared" si="2"/>
        <v>100000</v>
      </c>
      <c r="G130" s="1">
        <f t="shared" si="2"/>
        <v>0</v>
      </c>
    </row>
    <row r="131" spans="1:7" x14ac:dyDescent="0.25">
      <c r="A131" s="3" t="s">
        <v>53</v>
      </c>
      <c r="B131" s="5">
        <v>50213050</v>
      </c>
      <c r="C131" s="1">
        <v>100000</v>
      </c>
      <c r="D131" s="1">
        <v>0</v>
      </c>
      <c r="E131" s="1">
        <v>0</v>
      </c>
      <c r="F131" s="1">
        <f t="shared" si="2"/>
        <v>100000</v>
      </c>
      <c r="G131" s="1">
        <f t="shared" si="2"/>
        <v>0</v>
      </c>
    </row>
    <row r="132" spans="1:7" x14ac:dyDescent="0.25">
      <c r="B132" s="5"/>
    </row>
    <row r="133" spans="1:7" s="4" customFormat="1" x14ac:dyDescent="0.25">
      <c r="A133" s="4" t="s">
        <v>60</v>
      </c>
      <c r="B133" s="6">
        <v>300</v>
      </c>
      <c r="C133" s="2">
        <v>4300000</v>
      </c>
      <c r="D133" s="2">
        <v>0</v>
      </c>
      <c r="E133" s="2">
        <v>0</v>
      </c>
      <c r="F133" s="2">
        <f t="shared" si="2"/>
        <v>4300000</v>
      </c>
      <c r="G133" s="2">
        <f t="shared" si="2"/>
        <v>0</v>
      </c>
    </row>
    <row r="134" spans="1:7" s="11" customFormat="1" ht="30" x14ac:dyDescent="0.25">
      <c r="A134" s="12" t="s">
        <v>83</v>
      </c>
      <c r="B134" s="13">
        <v>10704030</v>
      </c>
      <c r="C134" s="14">
        <v>1000000</v>
      </c>
      <c r="D134" s="14">
        <v>0</v>
      </c>
      <c r="E134" s="14">
        <v>0</v>
      </c>
      <c r="F134" s="14">
        <f t="shared" si="2"/>
        <v>1000000</v>
      </c>
      <c r="G134" s="14">
        <f t="shared" si="2"/>
        <v>0</v>
      </c>
    </row>
    <row r="135" spans="1:7" x14ac:dyDescent="0.25">
      <c r="A135" s="3" t="s">
        <v>84</v>
      </c>
      <c r="B135" s="5">
        <v>10704030</v>
      </c>
      <c r="C135" s="1">
        <v>3300000</v>
      </c>
      <c r="D135" s="1">
        <v>0</v>
      </c>
      <c r="E135" s="1">
        <v>0</v>
      </c>
      <c r="F135" s="1">
        <f t="shared" si="2"/>
        <v>3300000</v>
      </c>
      <c r="G135" s="1">
        <f t="shared" si="2"/>
        <v>0</v>
      </c>
    </row>
    <row r="136" spans="1:7" x14ac:dyDescent="0.25">
      <c r="B136" s="5"/>
    </row>
    <row r="137" spans="1:7" x14ac:dyDescent="0.25">
      <c r="A137" s="4" t="s">
        <v>85</v>
      </c>
      <c r="B137" s="6" t="s">
        <v>86</v>
      </c>
      <c r="C137" s="2">
        <v>204247000</v>
      </c>
      <c r="D137" s="2">
        <v>162341755.5</v>
      </c>
      <c r="E137" s="2">
        <v>73315566.140000001</v>
      </c>
      <c r="F137" s="2">
        <f t="shared" si="2"/>
        <v>41905244.5</v>
      </c>
      <c r="G137" s="2">
        <f t="shared" si="2"/>
        <v>89026189.359999999</v>
      </c>
    </row>
    <row r="138" spans="1:7" s="4" customFormat="1" x14ac:dyDescent="0.25">
      <c r="A138" s="4" t="s">
        <v>19</v>
      </c>
      <c r="B138" s="6">
        <v>100</v>
      </c>
      <c r="C138" s="2">
        <v>97472700</v>
      </c>
      <c r="D138" s="2">
        <v>68301940.5</v>
      </c>
      <c r="E138" s="2">
        <v>37533377.5</v>
      </c>
      <c r="F138" s="2">
        <f t="shared" si="2"/>
        <v>29170759.5</v>
      </c>
      <c r="G138" s="2">
        <f t="shared" si="2"/>
        <v>30768563</v>
      </c>
    </row>
    <row r="139" spans="1:7" x14ac:dyDescent="0.25">
      <c r="A139" s="3" t="s">
        <v>21</v>
      </c>
      <c r="B139" s="5">
        <v>50101010</v>
      </c>
      <c r="C139" s="1">
        <v>23233032</v>
      </c>
      <c r="D139" s="1">
        <v>23233032</v>
      </c>
      <c r="E139" s="1">
        <v>9856079.9600000009</v>
      </c>
      <c r="F139" s="1">
        <f t="shared" ref="F139:G199" si="5">C139-D139</f>
        <v>0</v>
      </c>
      <c r="G139" s="1">
        <f t="shared" si="5"/>
        <v>13376952.039999999</v>
      </c>
    </row>
    <row r="140" spans="1:7" x14ac:dyDescent="0.25">
      <c r="A140" s="3" t="s">
        <v>64</v>
      </c>
      <c r="B140" s="5">
        <v>50101020</v>
      </c>
      <c r="C140" s="1">
        <v>49492039</v>
      </c>
      <c r="D140" s="1">
        <v>24746019.5</v>
      </c>
      <c r="E140" s="1">
        <v>20785297.059999999</v>
      </c>
      <c r="F140" s="1">
        <f t="shared" si="5"/>
        <v>24746019.5</v>
      </c>
      <c r="G140" s="1">
        <f t="shared" si="5"/>
        <v>3960722.4400000013</v>
      </c>
    </row>
    <row r="141" spans="1:7" x14ac:dyDescent="0.25">
      <c r="A141" s="3" t="s">
        <v>23</v>
      </c>
      <c r="B141" s="5">
        <v>50102010</v>
      </c>
      <c r="C141" s="1">
        <v>1248000</v>
      </c>
      <c r="D141" s="1">
        <v>1248000</v>
      </c>
      <c r="E141" s="1">
        <v>520440.7</v>
      </c>
      <c r="F141" s="1">
        <f t="shared" si="5"/>
        <v>0</v>
      </c>
      <c r="G141" s="1">
        <f t="shared" si="5"/>
        <v>727559.3</v>
      </c>
    </row>
    <row r="142" spans="1:7" x14ac:dyDescent="0.25">
      <c r="A142" s="3" t="s">
        <v>24</v>
      </c>
      <c r="B142" s="5">
        <v>50102020</v>
      </c>
      <c r="C142" s="1">
        <v>72000</v>
      </c>
      <c r="D142" s="1">
        <v>72000</v>
      </c>
      <c r="E142" s="1">
        <v>30000</v>
      </c>
      <c r="F142" s="1">
        <f t="shared" si="5"/>
        <v>0</v>
      </c>
      <c r="G142" s="1">
        <f t="shared" si="5"/>
        <v>42000</v>
      </c>
    </row>
    <row r="143" spans="1:7" x14ac:dyDescent="0.25">
      <c r="A143" s="3" t="s">
        <v>25</v>
      </c>
      <c r="B143" s="5">
        <v>50102030</v>
      </c>
      <c r="C143" s="1">
        <v>72000</v>
      </c>
      <c r="D143" s="1">
        <v>72000</v>
      </c>
      <c r="E143" s="1">
        <v>0</v>
      </c>
      <c r="F143" s="1">
        <f t="shared" si="5"/>
        <v>0</v>
      </c>
      <c r="G143" s="1">
        <f t="shared" si="5"/>
        <v>72000</v>
      </c>
    </row>
    <row r="144" spans="1:7" x14ac:dyDescent="0.25">
      <c r="A144" s="3" t="s">
        <v>26</v>
      </c>
      <c r="B144" s="5">
        <v>50102040</v>
      </c>
      <c r="C144" s="1">
        <v>364000</v>
      </c>
      <c r="D144" s="1">
        <v>364000</v>
      </c>
      <c r="E144" s="1">
        <v>308000</v>
      </c>
      <c r="F144" s="1">
        <f t="shared" si="5"/>
        <v>0</v>
      </c>
      <c r="G144" s="1">
        <f t="shared" si="5"/>
        <v>56000</v>
      </c>
    </row>
    <row r="145" spans="1:7" x14ac:dyDescent="0.25">
      <c r="A145" s="3" t="s">
        <v>27</v>
      </c>
      <c r="B145" s="5">
        <v>50102050</v>
      </c>
      <c r="C145" s="1">
        <v>936000</v>
      </c>
      <c r="D145" s="1">
        <v>936000</v>
      </c>
      <c r="E145" s="1">
        <v>185400</v>
      </c>
      <c r="F145" s="1">
        <f t="shared" si="5"/>
        <v>0</v>
      </c>
      <c r="G145" s="1">
        <f t="shared" si="5"/>
        <v>750600</v>
      </c>
    </row>
    <row r="146" spans="1:7" x14ac:dyDescent="0.25">
      <c r="A146" s="3" t="s">
        <v>28</v>
      </c>
      <c r="B146" s="5">
        <v>50102060</v>
      </c>
      <c r="C146" s="1">
        <v>93600</v>
      </c>
      <c r="D146" s="1">
        <v>93600</v>
      </c>
      <c r="E146" s="1">
        <v>25629.66</v>
      </c>
      <c r="F146" s="1">
        <f t="shared" si="5"/>
        <v>0</v>
      </c>
      <c r="G146" s="1">
        <f t="shared" si="5"/>
        <v>67970.34</v>
      </c>
    </row>
    <row r="147" spans="1:7" x14ac:dyDescent="0.25">
      <c r="A147" s="3" t="s">
        <v>29</v>
      </c>
      <c r="B147" s="5">
        <v>50102110</v>
      </c>
      <c r="C147" s="1">
        <v>5063462</v>
      </c>
      <c r="D147" s="1">
        <v>5063462</v>
      </c>
      <c r="E147" s="1">
        <v>1733089.74</v>
      </c>
      <c r="F147" s="1">
        <f t="shared" si="5"/>
        <v>0</v>
      </c>
      <c r="G147" s="1">
        <f t="shared" si="5"/>
        <v>3330372.26</v>
      </c>
    </row>
    <row r="148" spans="1:7" x14ac:dyDescent="0.25">
      <c r="A148" s="3" t="s">
        <v>65</v>
      </c>
      <c r="B148" s="5">
        <v>50102120</v>
      </c>
      <c r="C148" s="1">
        <v>75000</v>
      </c>
      <c r="D148" s="1">
        <v>75000</v>
      </c>
      <c r="E148" s="1">
        <v>50000</v>
      </c>
      <c r="F148" s="1">
        <f t="shared" si="5"/>
        <v>0</v>
      </c>
      <c r="G148" s="1">
        <f t="shared" si="5"/>
        <v>25000</v>
      </c>
    </row>
    <row r="149" spans="1:7" x14ac:dyDescent="0.25">
      <c r="A149" s="3" t="s">
        <v>87</v>
      </c>
      <c r="B149" s="5">
        <v>50102130</v>
      </c>
      <c r="C149" s="1">
        <v>100000</v>
      </c>
      <c r="D149" s="1">
        <v>100000</v>
      </c>
      <c r="E149" s="1">
        <v>0</v>
      </c>
      <c r="F149" s="1">
        <f t="shared" si="5"/>
        <v>0</v>
      </c>
      <c r="G149" s="1">
        <f t="shared" si="5"/>
        <v>100000</v>
      </c>
    </row>
    <row r="150" spans="1:7" x14ac:dyDescent="0.25">
      <c r="A150" s="3" t="s">
        <v>30</v>
      </c>
      <c r="B150" s="5">
        <v>50102140</v>
      </c>
      <c r="C150" s="1">
        <v>1936086</v>
      </c>
      <c r="D150" s="1">
        <v>1936086</v>
      </c>
      <c r="E150" s="1">
        <v>55304.6</v>
      </c>
      <c r="F150" s="1">
        <f t="shared" si="5"/>
        <v>0</v>
      </c>
      <c r="G150" s="1">
        <f t="shared" si="5"/>
        <v>1880781.4</v>
      </c>
    </row>
    <row r="151" spans="1:7" x14ac:dyDescent="0.25">
      <c r="A151" s="3" t="s">
        <v>31</v>
      </c>
      <c r="B151" s="5">
        <v>50102150</v>
      </c>
      <c r="C151" s="1">
        <v>260000</v>
      </c>
      <c r="D151" s="1">
        <v>260000</v>
      </c>
      <c r="E151" s="1">
        <v>8500</v>
      </c>
      <c r="F151" s="1">
        <f t="shared" si="5"/>
        <v>0</v>
      </c>
      <c r="G151" s="1">
        <f t="shared" si="5"/>
        <v>251500</v>
      </c>
    </row>
    <row r="152" spans="1:7" x14ac:dyDescent="0.25">
      <c r="A152" s="3" t="s">
        <v>32</v>
      </c>
      <c r="B152" s="5">
        <v>50102990</v>
      </c>
      <c r="C152" s="1">
        <v>903000</v>
      </c>
      <c r="D152" s="1">
        <v>903000</v>
      </c>
      <c r="E152" s="1">
        <v>280000</v>
      </c>
      <c r="F152" s="1">
        <f t="shared" si="5"/>
        <v>0</v>
      </c>
      <c r="G152" s="1">
        <f t="shared" si="5"/>
        <v>623000</v>
      </c>
    </row>
    <row r="153" spans="1:7" x14ac:dyDescent="0.25">
      <c r="A153" s="3" t="s">
        <v>33</v>
      </c>
      <c r="B153" s="5">
        <v>50102990</v>
      </c>
      <c r="C153" s="1">
        <v>1936086</v>
      </c>
      <c r="D153" s="1">
        <v>1936086</v>
      </c>
      <c r="E153" s="1">
        <v>1638225</v>
      </c>
      <c r="F153" s="1">
        <f t="shared" si="5"/>
        <v>0</v>
      </c>
      <c r="G153" s="1">
        <f t="shared" si="5"/>
        <v>297861</v>
      </c>
    </row>
    <row r="154" spans="1:7" x14ac:dyDescent="0.25">
      <c r="A154" s="3" t="s">
        <v>34</v>
      </c>
      <c r="B154" s="5">
        <v>50103010</v>
      </c>
      <c r="C154" s="1">
        <v>2787964</v>
      </c>
      <c r="D154" s="1">
        <v>2787964</v>
      </c>
      <c r="E154" s="1">
        <v>1192348.48</v>
      </c>
      <c r="F154" s="1">
        <f t="shared" si="5"/>
        <v>0</v>
      </c>
      <c r="G154" s="1">
        <f t="shared" si="5"/>
        <v>1595615.52</v>
      </c>
    </row>
    <row r="155" spans="1:7" x14ac:dyDescent="0.25">
      <c r="A155" s="3" t="s">
        <v>35</v>
      </c>
      <c r="B155" s="5">
        <v>50103020</v>
      </c>
      <c r="C155" s="1">
        <v>124800</v>
      </c>
      <c r="D155" s="1">
        <v>124800</v>
      </c>
      <c r="E155" s="1">
        <v>52400</v>
      </c>
      <c r="F155" s="1">
        <f t="shared" si="5"/>
        <v>0</v>
      </c>
      <c r="G155" s="1">
        <f t="shared" si="5"/>
        <v>72400</v>
      </c>
    </row>
    <row r="156" spans="1:7" x14ac:dyDescent="0.25">
      <c r="A156" s="3" t="s">
        <v>36</v>
      </c>
      <c r="B156" s="5">
        <v>50103030</v>
      </c>
      <c r="C156" s="1">
        <v>580826</v>
      </c>
      <c r="D156" s="1">
        <v>580826</v>
      </c>
      <c r="E156" s="1">
        <v>248628.48000000001</v>
      </c>
      <c r="F156" s="1">
        <f t="shared" si="5"/>
        <v>0</v>
      </c>
      <c r="G156" s="1">
        <f t="shared" si="5"/>
        <v>332197.52</v>
      </c>
    </row>
    <row r="157" spans="1:7" x14ac:dyDescent="0.25">
      <c r="A157" s="3" t="s">
        <v>37</v>
      </c>
      <c r="B157" s="5">
        <v>50103040</v>
      </c>
      <c r="C157" s="1">
        <v>62400</v>
      </c>
      <c r="D157" s="1">
        <v>62400</v>
      </c>
      <c r="E157" s="1">
        <v>26200</v>
      </c>
      <c r="F157" s="1">
        <f t="shared" si="5"/>
        <v>0</v>
      </c>
      <c r="G157" s="1">
        <f t="shared" si="5"/>
        <v>36200</v>
      </c>
    </row>
    <row r="158" spans="1:7" x14ac:dyDescent="0.25">
      <c r="A158" s="3" t="s">
        <v>88</v>
      </c>
      <c r="B158" s="5">
        <v>50104030</v>
      </c>
      <c r="C158" s="1">
        <v>947665</v>
      </c>
      <c r="D158" s="1">
        <v>947665</v>
      </c>
      <c r="E158" s="1">
        <v>537833.81999999995</v>
      </c>
      <c r="F158" s="1">
        <f t="shared" si="5"/>
        <v>0</v>
      </c>
      <c r="G158" s="1">
        <f t="shared" si="5"/>
        <v>409831.18000000005</v>
      </c>
    </row>
    <row r="159" spans="1:7" x14ac:dyDescent="0.25">
      <c r="A159" s="3" t="s">
        <v>38</v>
      </c>
      <c r="B159" s="5">
        <v>50104990</v>
      </c>
      <c r="C159" s="1">
        <v>260000</v>
      </c>
      <c r="D159" s="1">
        <v>260000</v>
      </c>
      <c r="E159" s="1">
        <v>0</v>
      </c>
      <c r="F159" s="1">
        <f t="shared" si="5"/>
        <v>0</v>
      </c>
      <c r="G159" s="1">
        <f t="shared" si="5"/>
        <v>260000</v>
      </c>
    </row>
    <row r="160" spans="1:7" x14ac:dyDescent="0.25">
      <c r="A160" s="3" t="s">
        <v>66</v>
      </c>
      <c r="B160" s="5">
        <v>50102130</v>
      </c>
      <c r="C160" s="1">
        <v>2500000</v>
      </c>
      <c r="D160" s="1">
        <v>2500000</v>
      </c>
      <c r="E160" s="1">
        <v>0</v>
      </c>
      <c r="F160" s="1">
        <f t="shared" si="5"/>
        <v>0</v>
      </c>
      <c r="G160" s="1">
        <f t="shared" si="5"/>
        <v>2500000</v>
      </c>
    </row>
    <row r="161" spans="1:7" x14ac:dyDescent="0.25">
      <c r="A161" s="3" t="s">
        <v>20</v>
      </c>
      <c r="B161" s="5">
        <v>50104990</v>
      </c>
      <c r="C161" s="1">
        <v>4424740</v>
      </c>
      <c r="D161" s="1">
        <v>0</v>
      </c>
      <c r="E161" s="1">
        <v>0</v>
      </c>
      <c r="F161" s="1">
        <f>C161-D161</f>
        <v>4424740</v>
      </c>
      <c r="G161" s="1">
        <f>D161-E161</f>
        <v>0</v>
      </c>
    </row>
    <row r="162" spans="1:7" x14ac:dyDescent="0.25">
      <c r="B162" s="5"/>
    </row>
    <row r="163" spans="1:7" s="4" customFormat="1" x14ac:dyDescent="0.25">
      <c r="A163" s="4" t="s">
        <v>39</v>
      </c>
      <c r="B163" s="6">
        <v>200</v>
      </c>
      <c r="C163" s="2">
        <v>95474300</v>
      </c>
      <c r="D163" s="2">
        <v>82739815</v>
      </c>
      <c r="E163" s="2">
        <v>35782188.640000001</v>
      </c>
      <c r="F163" s="2">
        <f t="shared" si="5"/>
        <v>12734485</v>
      </c>
      <c r="G163" s="2">
        <f t="shared" si="5"/>
        <v>46957626.359999999</v>
      </c>
    </row>
    <row r="164" spans="1:7" s="4" customFormat="1" x14ac:dyDescent="0.25">
      <c r="A164" s="3" t="s">
        <v>40</v>
      </c>
      <c r="B164" s="5">
        <v>50201010</v>
      </c>
      <c r="C164" s="1">
        <f>300000+200000</f>
        <v>500000</v>
      </c>
      <c r="D164" s="1">
        <f>225000+200000</f>
        <v>425000</v>
      </c>
      <c r="E164" s="1">
        <v>56710</v>
      </c>
      <c r="F164" s="1">
        <f t="shared" ref="F164" si="6">C164-D164</f>
        <v>75000</v>
      </c>
      <c r="G164" s="1">
        <f t="shared" si="5"/>
        <v>368290</v>
      </c>
    </row>
    <row r="165" spans="1:7" x14ac:dyDescent="0.25">
      <c r="A165" s="3" t="s">
        <v>41</v>
      </c>
      <c r="B165" s="5">
        <v>50202010</v>
      </c>
      <c r="C165" s="1">
        <f>300000+200000</f>
        <v>500000</v>
      </c>
      <c r="D165" s="1">
        <f>225000+200000</f>
        <v>425000</v>
      </c>
      <c r="E165" s="1">
        <v>52200</v>
      </c>
      <c r="F165" s="1">
        <f t="shared" si="5"/>
        <v>75000</v>
      </c>
      <c r="G165" s="1">
        <f t="shared" si="5"/>
        <v>372800</v>
      </c>
    </row>
    <row r="166" spans="1:7" x14ac:dyDescent="0.25">
      <c r="A166" s="3" t="s">
        <v>42</v>
      </c>
      <c r="B166" s="5">
        <v>50203010</v>
      </c>
      <c r="C166" s="1">
        <v>1500000</v>
      </c>
      <c r="D166" s="1">
        <v>1125000</v>
      </c>
      <c r="E166" s="1">
        <v>160268</v>
      </c>
      <c r="F166" s="1">
        <f t="shared" si="5"/>
        <v>375000</v>
      </c>
      <c r="G166" s="1">
        <f t="shared" si="5"/>
        <v>964732</v>
      </c>
    </row>
    <row r="167" spans="1:7" x14ac:dyDescent="0.25">
      <c r="A167" s="3" t="s">
        <v>68</v>
      </c>
      <c r="B167" s="5">
        <v>50203020</v>
      </c>
      <c r="C167" s="1">
        <v>130000</v>
      </c>
      <c r="D167" s="1">
        <v>104800</v>
      </c>
      <c r="E167" s="1">
        <v>40000</v>
      </c>
      <c r="F167" s="1">
        <f t="shared" si="5"/>
        <v>25200</v>
      </c>
      <c r="G167" s="1">
        <f t="shared" si="5"/>
        <v>64800</v>
      </c>
    </row>
    <row r="168" spans="1:7" x14ac:dyDescent="0.25">
      <c r="A168" s="3" t="s">
        <v>69</v>
      </c>
      <c r="B168" s="5">
        <v>50203050</v>
      </c>
      <c r="C168" s="1">
        <v>6000000</v>
      </c>
      <c r="D168" s="1">
        <v>4500000</v>
      </c>
      <c r="E168" s="1">
        <v>2315446</v>
      </c>
      <c r="F168" s="1">
        <f t="shared" si="5"/>
        <v>1500000</v>
      </c>
      <c r="G168" s="1">
        <f t="shared" si="5"/>
        <v>2184554</v>
      </c>
    </row>
    <row r="169" spans="1:7" x14ac:dyDescent="0.25">
      <c r="A169" s="3" t="s">
        <v>43</v>
      </c>
      <c r="B169" s="5">
        <v>50203070</v>
      </c>
      <c r="C169" s="1">
        <v>3000000</v>
      </c>
      <c r="D169" s="1">
        <v>3000000</v>
      </c>
      <c r="E169" s="1">
        <v>1600000</v>
      </c>
      <c r="F169" s="1">
        <f t="shared" si="5"/>
        <v>0</v>
      </c>
      <c r="G169" s="1">
        <f t="shared" si="5"/>
        <v>1400000</v>
      </c>
    </row>
    <row r="170" spans="1:7" x14ac:dyDescent="0.25">
      <c r="A170" s="3" t="s">
        <v>44</v>
      </c>
      <c r="B170" s="5">
        <v>50203080</v>
      </c>
      <c r="C170" s="1">
        <v>15500000</v>
      </c>
      <c r="D170" s="1">
        <v>15500000</v>
      </c>
      <c r="E170" s="1">
        <v>7110260</v>
      </c>
      <c r="F170" s="1">
        <f t="shared" si="5"/>
        <v>0</v>
      </c>
      <c r="G170" s="1">
        <f t="shared" si="5"/>
        <v>8389740</v>
      </c>
    </row>
    <row r="171" spans="1:7" x14ac:dyDescent="0.25">
      <c r="A171" s="3" t="s">
        <v>45</v>
      </c>
      <c r="B171" s="5">
        <v>50203090</v>
      </c>
      <c r="C171" s="1">
        <v>2000000</v>
      </c>
      <c r="D171" s="1">
        <v>1500006</v>
      </c>
      <c r="E171" s="1">
        <v>992198.88</v>
      </c>
      <c r="F171" s="1">
        <f t="shared" si="5"/>
        <v>499994</v>
      </c>
      <c r="G171" s="1">
        <f t="shared" si="5"/>
        <v>507807.12</v>
      </c>
    </row>
    <row r="172" spans="1:7" x14ac:dyDescent="0.25">
      <c r="A172" s="3" t="s">
        <v>46</v>
      </c>
      <c r="B172" s="5">
        <v>50203210</v>
      </c>
      <c r="C172" s="1">
        <v>1000000</v>
      </c>
      <c r="D172" s="1">
        <v>500002</v>
      </c>
      <c r="E172" s="1">
        <v>0</v>
      </c>
      <c r="F172" s="1">
        <f t="shared" si="5"/>
        <v>499998</v>
      </c>
      <c r="G172" s="1">
        <f t="shared" si="5"/>
        <v>500002</v>
      </c>
    </row>
    <row r="173" spans="1:7" x14ac:dyDescent="0.25">
      <c r="A173" s="3" t="s">
        <v>48</v>
      </c>
      <c r="B173" s="5">
        <v>50203990</v>
      </c>
      <c r="C173" s="1">
        <v>1000000</v>
      </c>
      <c r="D173" s="1">
        <v>750006</v>
      </c>
      <c r="E173" s="1">
        <v>219539.75</v>
      </c>
      <c r="F173" s="1">
        <f t="shared" si="5"/>
        <v>249994</v>
      </c>
      <c r="G173" s="1">
        <f t="shared" si="5"/>
        <v>530466.25</v>
      </c>
    </row>
    <row r="174" spans="1:7" x14ac:dyDescent="0.25">
      <c r="A174" s="3" t="s">
        <v>70</v>
      </c>
      <c r="B174" s="5">
        <v>50203990</v>
      </c>
      <c r="C174" s="1">
        <v>92000</v>
      </c>
      <c r="D174" s="1">
        <v>69000</v>
      </c>
      <c r="E174" s="1">
        <v>42693</v>
      </c>
      <c r="F174" s="1">
        <f t="shared" si="5"/>
        <v>23000</v>
      </c>
      <c r="G174" s="1">
        <f t="shared" si="5"/>
        <v>26307</v>
      </c>
    </row>
    <row r="175" spans="1:7" x14ac:dyDescent="0.25">
      <c r="A175" s="3" t="s">
        <v>49</v>
      </c>
      <c r="B175" s="5">
        <v>50204010</v>
      </c>
      <c r="C175" s="1">
        <v>50000</v>
      </c>
      <c r="D175" s="1">
        <v>32000</v>
      </c>
      <c r="E175" s="1">
        <v>0</v>
      </c>
      <c r="F175" s="1">
        <f t="shared" si="5"/>
        <v>18000</v>
      </c>
      <c r="G175" s="1">
        <f t="shared" si="5"/>
        <v>32000</v>
      </c>
    </row>
    <row r="176" spans="1:7" x14ac:dyDescent="0.25">
      <c r="A176" s="3" t="s">
        <v>71</v>
      </c>
      <c r="B176" s="5">
        <v>50204020</v>
      </c>
      <c r="C176" s="1">
        <v>4800000</v>
      </c>
      <c r="D176" s="1">
        <v>3600000</v>
      </c>
      <c r="E176" s="1">
        <v>2329295.94</v>
      </c>
      <c r="F176" s="1">
        <f t="shared" si="5"/>
        <v>1200000</v>
      </c>
      <c r="G176" s="1">
        <f t="shared" si="5"/>
        <v>1270704.06</v>
      </c>
    </row>
    <row r="177" spans="1:7" x14ac:dyDescent="0.25">
      <c r="A177" s="3" t="s">
        <v>51</v>
      </c>
      <c r="B177" s="5">
        <v>50205020</v>
      </c>
      <c r="C177" s="1">
        <v>42000</v>
      </c>
      <c r="D177" s="1">
        <v>31500</v>
      </c>
      <c r="E177" s="1">
        <v>21000</v>
      </c>
      <c r="F177" s="1">
        <f t="shared" si="5"/>
        <v>10500</v>
      </c>
      <c r="G177" s="1">
        <f t="shared" si="5"/>
        <v>10500</v>
      </c>
    </row>
    <row r="178" spans="1:7" x14ac:dyDescent="0.25">
      <c r="A178" s="3" t="s">
        <v>72</v>
      </c>
      <c r="B178" s="5">
        <v>50205030</v>
      </c>
      <c r="C178" s="1">
        <v>70000</v>
      </c>
      <c r="D178" s="1">
        <v>52501</v>
      </c>
      <c r="E178" s="1">
        <v>31578</v>
      </c>
      <c r="F178" s="1">
        <f t="shared" si="5"/>
        <v>17499</v>
      </c>
      <c r="G178" s="1">
        <f t="shared" si="5"/>
        <v>20923</v>
      </c>
    </row>
    <row r="179" spans="1:7" x14ac:dyDescent="0.25">
      <c r="A179" s="3" t="s">
        <v>73</v>
      </c>
      <c r="B179" s="5">
        <v>50205040</v>
      </c>
      <c r="C179" s="1">
        <v>5000</v>
      </c>
      <c r="D179" s="1">
        <v>5000</v>
      </c>
      <c r="E179" s="1">
        <v>0</v>
      </c>
      <c r="F179" s="1">
        <f t="shared" si="5"/>
        <v>0</v>
      </c>
      <c r="G179" s="1">
        <f t="shared" si="5"/>
        <v>5000</v>
      </c>
    </row>
    <row r="180" spans="1:7" x14ac:dyDescent="0.25">
      <c r="A180" s="3" t="s">
        <v>81</v>
      </c>
      <c r="B180" s="5">
        <v>50212010</v>
      </c>
      <c r="C180" s="1">
        <v>500000</v>
      </c>
      <c r="D180" s="1">
        <v>500000</v>
      </c>
      <c r="E180" s="1">
        <v>500000</v>
      </c>
      <c r="F180" s="1">
        <f t="shared" si="5"/>
        <v>0</v>
      </c>
      <c r="G180" s="1">
        <f t="shared" si="5"/>
        <v>0</v>
      </c>
    </row>
    <row r="181" spans="1:7" x14ac:dyDescent="0.25">
      <c r="A181" s="3" t="s">
        <v>52</v>
      </c>
      <c r="B181" s="5">
        <v>50212990</v>
      </c>
      <c r="C181" s="1">
        <f>35165300+20000000</f>
        <v>55165300</v>
      </c>
      <c r="D181" s="1">
        <f>27000000+20000000</f>
        <v>47000000</v>
      </c>
      <c r="E181" s="1">
        <f>17891671.99+1321382.08</f>
        <v>19213054.07</v>
      </c>
      <c r="F181" s="1">
        <f t="shared" si="5"/>
        <v>8165300</v>
      </c>
      <c r="G181" s="1">
        <f t="shared" si="5"/>
        <v>27786945.93</v>
      </c>
    </row>
    <row r="182" spans="1:7" x14ac:dyDescent="0.25">
      <c r="A182" s="3" t="s">
        <v>74</v>
      </c>
      <c r="B182" s="5">
        <v>50213040</v>
      </c>
      <c r="C182" s="1">
        <v>1000000</v>
      </c>
      <c r="D182" s="1">
        <v>1000000</v>
      </c>
      <c r="E182" s="1">
        <v>200000</v>
      </c>
      <c r="F182" s="1">
        <f t="shared" si="5"/>
        <v>0</v>
      </c>
      <c r="G182" s="1">
        <f t="shared" si="5"/>
        <v>800000</v>
      </c>
    </row>
    <row r="183" spans="1:7" x14ac:dyDescent="0.25">
      <c r="A183" s="3" t="s">
        <v>76</v>
      </c>
      <c r="B183" s="5">
        <v>50213050</v>
      </c>
      <c r="C183" s="1">
        <v>1000000</v>
      </c>
      <c r="D183" s="1">
        <v>1000000</v>
      </c>
      <c r="E183" s="1">
        <v>550000</v>
      </c>
      <c r="F183" s="1">
        <f t="shared" si="5"/>
        <v>0</v>
      </c>
      <c r="G183" s="1">
        <f t="shared" si="5"/>
        <v>450000</v>
      </c>
    </row>
    <row r="184" spans="1:7" x14ac:dyDescent="0.25">
      <c r="A184" s="3" t="s">
        <v>54</v>
      </c>
      <c r="B184" s="5">
        <v>50213060</v>
      </c>
      <c r="C184" s="1">
        <v>1000000</v>
      </c>
      <c r="D184" s="1">
        <v>1000000</v>
      </c>
      <c r="E184" s="1">
        <v>321300</v>
      </c>
      <c r="F184" s="1">
        <f t="shared" si="5"/>
        <v>0</v>
      </c>
      <c r="G184" s="1">
        <f t="shared" si="5"/>
        <v>678700</v>
      </c>
    </row>
    <row r="185" spans="1:7" x14ac:dyDescent="0.25">
      <c r="A185" s="3" t="s">
        <v>55</v>
      </c>
      <c r="B185" s="5">
        <v>50216010</v>
      </c>
      <c r="C185" s="1">
        <v>30000</v>
      </c>
      <c r="D185" s="1">
        <v>30000</v>
      </c>
      <c r="E185" s="1">
        <v>1100</v>
      </c>
      <c r="F185" s="1">
        <f t="shared" si="5"/>
        <v>0</v>
      </c>
      <c r="G185" s="1">
        <f t="shared" si="5"/>
        <v>28900</v>
      </c>
    </row>
    <row r="186" spans="1:7" x14ac:dyDescent="0.25">
      <c r="A186" s="3" t="s">
        <v>56</v>
      </c>
      <c r="B186" s="5">
        <v>50216020</v>
      </c>
      <c r="C186" s="1">
        <v>50000</v>
      </c>
      <c r="D186" s="1">
        <v>50000</v>
      </c>
      <c r="E186" s="1">
        <v>25545</v>
      </c>
      <c r="F186" s="1">
        <f t="shared" si="5"/>
        <v>0</v>
      </c>
      <c r="G186" s="1">
        <f t="shared" si="5"/>
        <v>24455</v>
      </c>
    </row>
    <row r="187" spans="1:7" x14ac:dyDescent="0.25">
      <c r="A187" s="3" t="s">
        <v>57</v>
      </c>
      <c r="B187" s="5">
        <v>50299020</v>
      </c>
      <c r="C187" s="1">
        <v>50000</v>
      </c>
      <c r="D187" s="1">
        <v>50000</v>
      </c>
      <c r="E187" s="1">
        <v>0</v>
      </c>
      <c r="F187" s="1">
        <f t="shared" si="5"/>
        <v>0</v>
      </c>
      <c r="G187" s="1">
        <f t="shared" si="5"/>
        <v>50000</v>
      </c>
    </row>
    <row r="188" spans="1:7" x14ac:dyDescent="0.25">
      <c r="A188" s="3" t="s">
        <v>58</v>
      </c>
      <c r="B188" s="5">
        <v>50299030</v>
      </c>
      <c r="C188" s="1">
        <v>100000</v>
      </c>
      <c r="D188" s="1">
        <v>100000</v>
      </c>
      <c r="E188" s="1">
        <v>0</v>
      </c>
      <c r="F188" s="1">
        <f t="shared" si="5"/>
        <v>0</v>
      </c>
      <c r="G188" s="1">
        <f t="shared" si="5"/>
        <v>100000</v>
      </c>
    </row>
    <row r="189" spans="1:7" x14ac:dyDescent="0.25">
      <c r="A189" s="3" t="s">
        <v>80</v>
      </c>
      <c r="B189" s="5">
        <v>50299060</v>
      </c>
      <c r="C189" s="1">
        <v>30000</v>
      </c>
      <c r="D189" s="1">
        <v>30000</v>
      </c>
      <c r="E189" s="1">
        <v>0</v>
      </c>
      <c r="F189" s="1">
        <f t="shared" si="5"/>
        <v>0</v>
      </c>
      <c r="G189" s="1">
        <f t="shared" si="5"/>
        <v>30000</v>
      </c>
    </row>
    <row r="190" spans="1:7" x14ac:dyDescent="0.25">
      <c r="A190" s="3" t="s">
        <v>59</v>
      </c>
      <c r="B190" s="5">
        <v>50299990</v>
      </c>
      <c r="C190" s="1">
        <v>360000</v>
      </c>
      <c r="D190" s="1">
        <v>360000</v>
      </c>
      <c r="E190" s="1">
        <v>0</v>
      </c>
      <c r="F190" s="1">
        <f t="shared" si="5"/>
        <v>0</v>
      </c>
      <c r="G190" s="1">
        <f t="shared" si="5"/>
        <v>360000</v>
      </c>
    </row>
    <row r="191" spans="1:7" x14ac:dyDescent="0.25">
      <c r="B191" s="5"/>
    </row>
    <row r="192" spans="1:7" s="4" customFormat="1" x14ac:dyDescent="0.25">
      <c r="A192" s="4" t="s">
        <v>60</v>
      </c>
      <c r="B192" s="6">
        <v>300</v>
      </c>
      <c r="C192" s="2">
        <v>11300000</v>
      </c>
      <c r="D192" s="2">
        <v>11300000</v>
      </c>
      <c r="E192" s="2">
        <v>0</v>
      </c>
      <c r="F192" s="2">
        <f t="shared" si="5"/>
        <v>0</v>
      </c>
      <c r="G192" s="2">
        <f t="shared" si="5"/>
        <v>11300000</v>
      </c>
    </row>
    <row r="193" spans="1:7" x14ac:dyDescent="0.25">
      <c r="A193" s="3" t="s">
        <v>61</v>
      </c>
      <c r="B193" s="5">
        <v>10705030</v>
      </c>
      <c r="C193" s="1">
        <v>1000000</v>
      </c>
      <c r="D193" s="1">
        <v>1000000</v>
      </c>
      <c r="E193" s="1">
        <v>0</v>
      </c>
      <c r="F193" s="1">
        <f t="shared" si="5"/>
        <v>0</v>
      </c>
      <c r="G193" s="1">
        <f t="shared" si="5"/>
        <v>1000000</v>
      </c>
    </row>
    <row r="194" spans="1:7" x14ac:dyDescent="0.25">
      <c r="A194" s="3" t="s">
        <v>89</v>
      </c>
      <c r="B194" s="5">
        <v>10705110</v>
      </c>
      <c r="C194" s="1">
        <v>6500000</v>
      </c>
      <c r="D194" s="1">
        <v>6500000</v>
      </c>
      <c r="E194" s="1">
        <v>0</v>
      </c>
      <c r="F194" s="1">
        <f t="shared" si="5"/>
        <v>0</v>
      </c>
      <c r="G194" s="1">
        <f t="shared" si="5"/>
        <v>6500000</v>
      </c>
    </row>
    <row r="195" spans="1:7" x14ac:dyDescent="0.25">
      <c r="A195" s="3" t="s">
        <v>90</v>
      </c>
      <c r="B195" s="5">
        <v>10706010</v>
      </c>
      <c r="C195" s="1">
        <v>1800000</v>
      </c>
      <c r="D195" s="1">
        <v>1800000</v>
      </c>
      <c r="E195" s="1">
        <v>0</v>
      </c>
      <c r="F195" s="1">
        <f t="shared" si="5"/>
        <v>0</v>
      </c>
      <c r="G195" s="1">
        <f t="shared" si="5"/>
        <v>1800000</v>
      </c>
    </row>
    <row r="196" spans="1:7" x14ac:dyDescent="0.25">
      <c r="A196" s="3" t="s">
        <v>89</v>
      </c>
      <c r="B196" s="5">
        <v>10705110</v>
      </c>
      <c r="C196" s="1">
        <v>2000000</v>
      </c>
      <c r="D196" s="1">
        <v>2000000</v>
      </c>
      <c r="E196" s="1">
        <v>0</v>
      </c>
      <c r="F196" s="1">
        <f t="shared" si="5"/>
        <v>0</v>
      </c>
      <c r="G196" s="1">
        <f t="shared" si="5"/>
        <v>2000000</v>
      </c>
    </row>
    <row r="197" spans="1:7" x14ac:dyDescent="0.25">
      <c r="B197" s="5"/>
    </row>
    <row r="198" spans="1:7" x14ac:dyDescent="0.25">
      <c r="A198" s="4" t="s">
        <v>91</v>
      </c>
      <c r="B198" s="6" t="s">
        <v>92</v>
      </c>
      <c r="C198" s="2">
        <v>97911500</v>
      </c>
      <c r="D198" s="2">
        <v>77979916</v>
      </c>
      <c r="E198" s="2">
        <v>38937569.420000002</v>
      </c>
      <c r="F198" s="2">
        <f t="shared" si="5"/>
        <v>19931584</v>
      </c>
      <c r="G198" s="2">
        <f t="shared" si="5"/>
        <v>39042346.579999998</v>
      </c>
    </row>
    <row r="199" spans="1:7" s="4" customFormat="1" x14ac:dyDescent="0.25">
      <c r="A199" s="4" t="s">
        <v>19</v>
      </c>
      <c r="B199" s="6">
        <v>100</v>
      </c>
      <c r="C199" s="2">
        <v>59137832</v>
      </c>
      <c r="D199" s="2">
        <v>40251748</v>
      </c>
      <c r="E199" s="2">
        <v>22406228.850000001</v>
      </c>
      <c r="F199" s="2">
        <f t="shared" si="5"/>
        <v>18886084</v>
      </c>
      <c r="G199" s="2">
        <f t="shared" si="5"/>
        <v>17845519.149999999</v>
      </c>
    </row>
    <row r="200" spans="1:7" s="4" customFormat="1" x14ac:dyDescent="0.25">
      <c r="A200" s="3" t="s">
        <v>21</v>
      </c>
      <c r="B200" s="5">
        <v>50101010</v>
      </c>
      <c r="C200" s="1">
        <v>11834424</v>
      </c>
      <c r="D200" s="1">
        <v>11834424</v>
      </c>
      <c r="E200" s="1">
        <v>5912556.54</v>
      </c>
      <c r="F200" s="1">
        <f t="shared" ref="F200:F222" si="7">C200-D200</f>
        <v>0</v>
      </c>
      <c r="G200" s="1">
        <f t="shared" ref="G200:G222" si="8">D200-E200</f>
        <v>5921867.46</v>
      </c>
    </row>
    <row r="201" spans="1:7" x14ac:dyDescent="0.25">
      <c r="A201" s="3" t="s">
        <v>64</v>
      </c>
      <c r="B201" s="5">
        <v>50101020</v>
      </c>
      <c r="C201" s="1">
        <f>28230688+4945000</f>
        <v>33175688</v>
      </c>
      <c r="D201" s="1">
        <f>14115344+4945000</f>
        <v>19060344</v>
      </c>
      <c r="E201" s="1">
        <v>11916682.6</v>
      </c>
      <c r="F201" s="1">
        <f t="shared" si="7"/>
        <v>14115344</v>
      </c>
      <c r="G201" s="1">
        <f t="shared" si="8"/>
        <v>7143661.4000000004</v>
      </c>
    </row>
    <row r="202" spans="1:7" x14ac:dyDescent="0.25">
      <c r="A202" s="3" t="s">
        <v>23</v>
      </c>
      <c r="B202" s="5">
        <v>50102010</v>
      </c>
      <c r="C202" s="1">
        <v>672000</v>
      </c>
      <c r="D202" s="1">
        <v>672000</v>
      </c>
      <c r="E202" s="1">
        <v>336000</v>
      </c>
      <c r="F202" s="1">
        <f t="shared" si="7"/>
        <v>0</v>
      </c>
      <c r="G202" s="1">
        <f t="shared" si="8"/>
        <v>336000</v>
      </c>
    </row>
    <row r="203" spans="1:7" x14ac:dyDescent="0.25">
      <c r="A203" s="3" t="s">
        <v>24</v>
      </c>
      <c r="B203" s="5">
        <v>50102020</v>
      </c>
      <c r="C203" s="1">
        <v>72000</v>
      </c>
      <c r="D203" s="1">
        <v>72000</v>
      </c>
      <c r="E203" s="1">
        <v>36000</v>
      </c>
      <c r="F203" s="1">
        <f t="shared" si="7"/>
        <v>0</v>
      </c>
      <c r="G203" s="1">
        <f t="shared" si="8"/>
        <v>36000</v>
      </c>
    </row>
    <row r="204" spans="1:7" x14ac:dyDescent="0.25">
      <c r="A204" s="3" t="s">
        <v>25</v>
      </c>
      <c r="B204" s="5">
        <v>50102030</v>
      </c>
      <c r="C204" s="1">
        <v>72000</v>
      </c>
      <c r="D204" s="1">
        <v>72000</v>
      </c>
      <c r="E204" s="1">
        <v>0</v>
      </c>
      <c r="F204" s="1">
        <f t="shared" si="7"/>
        <v>0</v>
      </c>
      <c r="G204" s="1">
        <f t="shared" si="8"/>
        <v>72000</v>
      </c>
    </row>
    <row r="205" spans="1:7" x14ac:dyDescent="0.25">
      <c r="A205" s="3" t="s">
        <v>26</v>
      </c>
      <c r="B205" s="5">
        <v>50102040</v>
      </c>
      <c r="C205" s="1">
        <v>196000</v>
      </c>
      <c r="D205" s="1">
        <v>196000</v>
      </c>
      <c r="E205" s="1">
        <v>196000</v>
      </c>
      <c r="F205" s="1">
        <f t="shared" si="7"/>
        <v>0</v>
      </c>
      <c r="G205" s="1">
        <f t="shared" si="8"/>
        <v>0</v>
      </c>
    </row>
    <row r="206" spans="1:7" x14ac:dyDescent="0.25">
      <c r="A206" s="3" t="s">
        <v>27</v>
      </c>
      <c r="B206" s="5">
        <v>50102050</v>
      </c>
      <c r="C206" s="1">
        <v>504000</v>
      </c>
      <c r="D206" s="1">
        <v>504000</v>
      </c>
      <c r="E206" s="1">
        <v>114450</v>
      </c>
      <c r="F206" s="1">
        <f t="shared" si="7"/>
        <v>0</v>
      </c>
      <c r="G206" s="1">
        <f t="shared" si="8"/>
        <v>389550</v>
      </c>
    </row>
    <row r="207" spans="1:7" x14ac:dyDescent="0.25">
      <c r="A207" s="3" t="s">
        <v>28</v>
      </c>
      <c r="B207" s="5">
        <v>50102060</v>
      </c>
      <c r="C207" s="1">
        <v>50400</v>
      </c>
      <c r="D207" s="1">
        <v>50400</v>
      </c>
      <c r="E207" s="1">
        <v>15947.77</v>
      </c>
      <c r="F207" s="1">
        <f t="shared" si="7"/>
        <v>0</v>
      </c>
      <c r="G207" s="1">
        <f t="shared" si="8"/>
        <v>34452.229999999996</v>
      </c>
    </row>
    <row r="208" spans="1:7" x14ac:dyDescent="0.25">
      <c r="A208" s="3" t="s">
        <v>29</v>
      </c>
      <c r="B208" s="5">
        <v>50102110</v>
      </c>
      <c r="C208" s="1">
        <v>2584884</v>
      </c>
      <c r="D208" s="1">
        <v>2584884</v>
      </c>
      <c r="E208" s="1">
        <v>1056378.19</v>
      </c>
      <c r="F208" s="1">
        <f t="shared" si="7"/>
        <v>0</v>
      </c>
      <c r="G208" s="1">
        <f t="shared" si="8"/>
        <v>1528505.81</v>
      </c>
    </row>
    <row r="209" spans="1:7" x14ac:dyDescent="0.25">
      <c r="A209" s="3" t="s">
        <v>65</v>
      </c>
      <c r="B209" s="5">
        <v>50102120</v>
      </c>
      <c r="C209" s="1">
        <v>15000</v>
      </c>
      <c r="D209" s="1">
        <v>15000</v>
      </c>
      <c r="E209" s="1">
        <v>15000</v>
      </c>
      <c r="F209" s="1">
        <f t="shared" si="7"/>
        <v>0</v>
      </c>
      <c r="G209" s="1">
        <f t="shared" si="8"/>
        <v>0</v>
      </c>
    </row>
    <row r="210" spans="1:7" x14ac:dyDescent="0.25">
      <c r="A210" s="3" t="s">
        <v>87</v>
      </c>
      <c r="B210" s="5">
        <v>50102130</v>
      </c>
      <c r="C210" s="1">
        <v>10000</v>
      </c>
      <c r="D210" s="1">
        <v>10000</v>
      </c>
      <c r="E210" s="1">
        <v>0</v>
      </c>
      <c r="F210" s="1">
        <f t="shared" si="7"/>
        <v>0</v>
      </c>
      <c r="G210" s="1">
        <f t="shared" si="8"/>
        <v>10000</v>
      </c>
    </row>
    <row r="211" spans="1:7" x14ac:dyDescent="0.25">
      <c r="A211" s="3" t="s">
        <v>66</v>
      </c>
      <c r="B211" s="5">
        <v>50102130</v>
      </c>
      <c r="C211" s="1">
        <v>398500</v>
      </c>
      <c r="D211" s="1">
        <v>398500</v>
      </c>
      <c r="E211" s="1">
        <v>365193.77</v>
      </c>
      <c r="F211" s="1">
        <f t="shared" si="7"/>
        <v>0</v>
      </c>
      <c r="G211" s="1">
        <f t="shared" si="8"/>
        <v>33306.229999999981</v>
      </c>
    </row>
    <row r="212" spans="1:7" x14ac:dyDescent="0.25">
      <c r="A212" s="3" t="s">
        <v>67</v>
      </c>
      <c r="B212" s="5">
        <v>50102130</v>
      </c>
      <c r="C212" s="1">
        <v>402000</v>
      </c>
      <c r="D212" s="1">
        <v>402000</v>
      </c>
      <c r="E212" s="1">
        <v>332138.12</v>
      </c>
      <c r="F212" s="1">
        <f t="shared" si="7"/>
        <v>0</v>
      </c>
      <c r="G212" s="1">
        <f t="shared" si="8"/>
        <v>69861.88</v>
      </c>
    </row>
    <row r="213" spans="1:7" x14ac:dyDescent="0.25">
      <c r="A213" s="3" t="s">
        <v>30</v>
      </c>
      <c r="B213" s="5">
        <v>50102140</v>
      </c>
      <c r="C213" s="1">
        <v>993702</v>
      </c>
      <c r="D213" s="1">
        <v>993702</v>
      </c>
      <c r="E213" s="1">
        <v>0</v>
      </c>
      <c r="F213" s="1">
        <f t="shared" si="7"/>
        <v>0</v>
      </c>
      <c r="G213" s="1">
        <f t="shared" si="8"/>
        <v>993702</v>
      </c>
    </row>
    <row r="214" spans="1:7" x14ac:dyDescent="0.25">
      <c r="A214" s="3" t="s">
        <v>31</v>
      </c>
      <c r="B214" s="5">
        <v>50102150</v>
      </c>
      <c r="C214" s="1">
        <v>140000</v>
      </c>
      <c r="D214" s="1">
        <v>140000</v>
      </c>
      <c r="E214" s="1">
        <v>0</v>
      </c>
      <c r="F214" s="1">
        <f t="shared" si="7"/>
        <v>0</v>
      </c>
      <c r="G214" s="1">
        <f t="shared" si="8"/>
        <v>140000</v>
      </c>
    </row>
    <row r="215" spans="1:7" x14ac:dyDescent="0.25">
      <c r="A215" s="3" t="s">
        <v>32</v>
      </c>
      <c r="B215" s="5">
        <v>50102990</v>
      </c>
      <c r="C215" s="1">
        <v>196000</v>
      </c>
      <c r="D215" s="1">
        <v>196000</v>
      </c>
      <c r="E215" s="1">
        <v>196000</v>
      </c>
      <c r="F215" s="1">
        <f t="shared" si="7"/>
        <v>0</v>
      </c>
      <c r="G215" s="1">
        <f t="shared" si="8"/>
        <v>0</v>
      </c>
    </row>
    <row r="216" spans="1:7" x14ac:dyDescent="0.25">
      <c r="A216" s="3" t="s">
        <v>33</v>
      </c>
      <c r="B216" s="5">
        <v>50102990</v>
      </c>
      <c r="C216" s="1">
        <v>993702</v>
      </c>
      <c r="D216" s="1">
        <v>993702</v>
      </c>
      <c r="E216" s="1">
        <v>986202</v>
      </c>
      <c r="F216" s="1">
        <f t="shared" si="7"/>
        <v>0</v>
      </c>
      <c r="G216" s="1">
        <f t="shared" si="8"/>
        <v>7500</v>
      </c>
    </row>
    <row r="217" spans="1:7" x14ac:dyDescent="0.25">
      <c r="A217" s="3" t="s">
        <v>34</v>
      </c>
      <c r="B217" s="5">
        <v>50103010</v>
      </c>
      <c r="C217" s="1">
        <v>1420131</v>
      </c>
      <c r="D217" s="1">
        <v>1420131</v>
      </c>
      <c r="E217" s="1">
        <v>709472.71</v>
      </c>
      <c r="F217" s="1">
        <f t="shared" si="7"/>
        <v>0</v>
      </c>
      <c r="G217" s="1">
        <f t="shared" si="8"/>
        <v>710658.29</v>
      </c>
    </row>
    <row r="218" spans="1:7" x14ac:dyDescent="0.25">
      <c r="A218" s="3" t="s">
        <v>35</v>
      </c>
      <c r="B218" s="5">
        <v>50103020</v>
      </c>
      <c r="C218" s="1">
        <v>67200</v>
      </c>
      <c r="D218" s="1">
        <v>67200</v>
      </c>
      <c r="E218" s="1">
        <v>33600</v>
      </c>
      <c r="F218" s="1">
        <f t="shared" si="7"/>
        <v>0</v>
      </c>
      <c r="G218" s="1">
        <f t="shared" si="8"/>
        <v>33600</v>
      </c>
    </row>
    <row r="219" spans="1:7" x14ac:dyDescent="0.25">
      <c r="A219" s="3" t="s">
        <v>36</v>
      </c>
      <c r="B219" s="5">
        <v>50103030</v>
      </c>
      <c r="C219" s="1">
        <v>295861</v>
      </c>
      <c r="D219" s="1">
        <v>295861</v>
      </c>
      <c r="E219" s="1">
        <v>147807.15</v>
      </c>
      <c r="F219" s="1">
        <f t="shared" si="7"/>
        <v>0</v>
      </c>
      <c r="G219" s="1">
        <f t="shared" si="8"/>
        <v>148053.85</v>
      </c>
    </row>
    <row r="220" spans="1:7" x14ac:dyDescent="0.25">
      <c r="A220" s="3" t="s">
        <v>37</v>
      </c>
      <c r="B220" s="5">
        <v>50103040</v>
      </c>
      <c r="C220" s="1">
        <v>33600</v>
      </c>
      <c r="D220" s="1">
        <v>33600</v>
      </c>
      <c r="E220" s="1">
        <v>16800</v>
      </c>
      <c r="F220" s="1">
        <f t="shared" si="7"/>
        <v>0</v>
      </c>
      <c r="G220" s="1">
        <f t="shared" si="8"/>
        <v>16800</v>
      </c>
    </row>
    <row r="221" spans="1:7" x14ac:dyDescent="0.25">
      <c r="A221" s="3" t="s">
        <v>38</v>
      </c>
      <c r="B221" s="5">
        <v>50104990</v>
      </c>
      <c r="C221" s="1">
        <v>140000</v>
      </c>
      <c r="D221" s="1">
        <v>140000</v>
      </c>
      <c r="E221" s="1">
        <v>0</v>
      </c>
      <c r="F221" s="1">
        <f t="shared" si="7"/>
        <v>0</v>
      </c>
      <c r="G221" s="1">
        <f t="shared" si="8"/>
        <v>140000</v>
      </c>
    </row>
    <row r="222" spans="1:7" x14ac:dyDescent="0.25">
      <c r="A222" s="3" t="s">
        <v>20</v>
      </c>
      <c r="B222" s="5">
        <v>50104990</v>
      </c>
      <c r="C222" s="1">
        <v>4870740</v>
      </c>
      <c r="D222" s="1">
        <v>100000</v>
      </c>
      <c r="E222" s="1">
        <v>20000</v>
      </c>
      <c r="F222" s="1">
        <f t="shared" si="7"/>
        <v>4770740</v>
      </c>
      <c r="G222" s="1">
        <f t="shared" si="8"/>
        <v>80000</v>
      </c>
    </row>
    <row r="223" spans="1:7" x14ac:dyDescent="0.25">
      <c r="B223" s="5"/>
    </row>
    <row r="224" spans="1:7" s="4" customFormat="1" x14ac:dyDescent="0.25">
      <c r="A224" s="4" t="s">
        <v>39</v>
      </c>
      <c r="B224" s="6">
        <v>200</v>
      </c>
      <c r="C224" s="2">
        <v>38403668</v>
      </c>
      <c r="D224" s="2">
        <v>37358168</v>
      </c>
      <c r="E224" s="2">
        <v>16531340.57</v>
      </c>
      <c r="F224" s="2">
        <f t="shared" ref="F224:G262" si="9">C224-D224</f>
        <v>1045500</v>
      </c>
      <c r="G224" s="2">
        <f t="shared" si="9"/>
        <v>20826827.43</v>
      </c>
    </row>
    <row r="225" spans="1:7" s="4" customFormat="1" x14ac:dyDescent="0.25">
      <c r="A225" s="3" t="s">
        <v>40</v>
      </c>
      <c r="B225" s="5">
        <v>50201010</v>
      </c>
      <c r="C225" s="1">
        <v>100000</v>
      </c>
      <c r="D225" s="1">
        <v>100000</v>
      </c>
      <c r="E225" s="1">
        <v>65280</v>
      </c>
      <c r="F225" s="1">
        <f t="shared" ref="F225" si="10">C225-D225</f>
        <v>0</v>
      </c>
      <c r="G225" s="1">
        <f t="shared" si="9"/>
        <v>34720</v>
      </c>
    </row>
    <row r="226" spans="1:7" x14ac:dyDescent="0.25">
      <c r="A226" s="3" t="s">
        <v>41</v>
      </c>
      <c r="B226" s="5">
        <v>50202010</v>
      </c>
      <c r="C226" s="1">
        <v>250000</v>
      </c>
      <c r="D226" s="1">
        <v>250000</v>
      </c>
      <c r="E226" s="1">
        <v>10000</v>
      </c>
      <c r="F226" s="1">
        <f t="shared" si="9"/>
        <v>0</v>
      </c>
      <c r="G226" s="1">
        <f t="shared" si="9"/>
        <v>240000</v>
      </c>
    </row>
    <row r="227" spans="1:7" x14ac:dyDescent="0.25">
      <c r="A227" s="3" t="s">
        <v>42</v>
      </c>
      <c r="B227" s="5">
        <v>50203010</v>
      </c>
      <c r="C227" s="1">
        <v>500000</v>
      </c>
      <c r="D227" s="1">
        <v>500000</v>
      </c>
      <c r="E227" s="1">
        <v>97875.8</v>
      </c>
      <c r="F227" s="1">
        <f t="shared" si="9"/>
        <v>0</v>
      </c>
      <c r="G227" s="1">
        <f t="shared" si="9"/>
        <v>402124.2</v>
      </c>
    </row>
    <row r="228" spans="1:7" x14ac:dyDescent="0.25">
      <c r="A228" s="3" t="s">
        <v>68</v>
      </c>
      <c r="B228" s="5">
        <v>50203020</v>
      </c>
      <c r="C228" s="1">
        <v>70000</v>
      </c>
      <c r="D228" s="1">
        <v>70000</v>
      </c>
      <c r="E228" s="1">
        <v>58750</v>
      </c>
      <c r="F228" s="1">
        <f t="shared" si="9"/>
        <v>0</v>
      </c>
      <c r="G228" s="1">
        <f t="shared" si="9"/>
        <v>11250</v>
      </c>
    </row>
    <row r="229" spans="1:7" x14ac:dyDescent="0.25">
      <c r="A229" s="3" t="s">
        <v>69</v>
      </c>
      <c r="B229" s="5">
        <v>50203050</v>
      </c>
      <c r="C229" s="1">
        <v>1600000</v>
      </c>
      <c r="D229" s="1">
        <v>1600000</v>
      </c>
      <c r="E229" s="1">
        <v>1420162.2</v>
      </c>
      <c r="F229" s="1">
        <f t="shared" si="9"/>
        <v>0</v>
      </c>
      <c r="G229" s="1">
        <f t="shared" si="9"/>
        <v>179837.80000000005</v>
      </c>
    </row>
    <row r="230" spans="1:7" x14ac:dyDescent="0.25">
      <c r="A230" s="3" t="s">
        <v>43</v>
      </c>
      <c r="B230" s="5">
        <v>50203070</v>
      </c>
      <c r="C230" s="1">
        <v>450000</v>
      </c>
      <c r="D230" s="1">
        <v>450000</v>
      </c>
      <c r="E230" s="1">
        <v>450000</v>
      </c>
      <c r="F230" s="1">
        <f t="shared" si="9"/>
        <v>0</v>
      </c>
      <c r="G230" s="1">
        <f t="shared" si="9"/>
        <v>0</v>
      </c>
    </row>
    <row r="231" spans="1:7" x14ac:dyDescent="0.25">
      <c r="A231" s="3" t="s">
        <v>44</v>
      </c>
      <c r="B231" s="5">
        <v>50203080</v>
      </c>
      <c r="C231" s="1">
        <f>7219000+100000</f>
        <v>7319000</v>
      </c>
      <c r="D231" s="1">
        <f>7219000+100000</f>
        <v>7319000</v>
      </c>
      <c r="E231" s="1">
        <v>4340999.25</v>
      </c>
      <c r="F231" s="1">
        <f t="shared" si="9"/>
        <v>0</v>
      </c>
      <c r="G231" s="1">
        <f t="shared" si="9"/>
        <v>2978000.75</v>
      </c>
    </row>
    <row r="232" spans="1:7" x14ac:dyDescent="0.25">
      <c r="A232" s="3" t="s">
        <v>45</v>
      </c>
      <c r="B232" s="5">
        <v>50203090</v>
      </c>
      <c r="C232" s="1">
        <v>1800000</v>
      </c>
      <c r="D232" s="1">
        <v>900000</v>
      </c>
      <c r="E232" s="1">
        <v>574738.18999999994</v>
      </c>
      <c r="F232" s="1">
        <f t="shared" si="9"/>
        <v>900000</v>
      </c>
      <c r="G232" s="1">
        <f t="shared" si="9"/>
        <v>325261.81000000006</v>
      </c>
    </row>
    <row r="233" spans="1:7" x14ac:dyDescent="0.25">
      <c r="A233" s="3" t="s">
        <v>48</v>
      </c>
      <c r="B233" s="5">
        <v>50203990</v>
      </c>
      <c r="C233" s="1">
        <v>380000</v>
      </c>
      <c r="D233" s="1">
        <v>380000</v>
      </c>
      <c r="E233" s="1">
        <v>181112</v>
      </c>
      <c r="F233" s="1">
        <f t="shared" si="9"/>
        <v>0</v>
      </c>
      <c r="G233" s="1">
        <f t="shared" si="9"/>
        <v>198888</v>
      </c>
    </row>
    <row r="234" spans="1:7" x14ac:dyDescent="0.25">
      <c r="A234" s="3" t="s">
        <v>70</v>
      </c>
      <c r="B234" s="5">
        <v>50203990</v>
      </c>
      <c r="C234" s="1">
        <v>65000</v>
      </c>
      <c r="D234" s="1">
        <v>65000</v>
      </c>
      <c r="E234" s="1">
        <v>44748</v>
      </c>
      <c r="F234" s="1">
        <f t="shared" si="9"/>
        <v>0</v>
      </c>
      <c r="G234" s="1">
        <f t="shared" si="9"/>
        <v>20252</v>
      </c>
    </row>
    <row r="235" spans="1:7" x14ac:dyDescent="0.25">
      <c r="A235" s="3" t="s">
        <v>49</v>
      </c>
      <c r="B235" s="5">
        <v>50204010</v>
      </c>
      <c r="C235" s="1">
        <v>5000</v>
      </c>
      <c r="D235" s="1">
        <v>5000</v>
      </c>
      <c r="E235" s="1">
        <v>0</v>
      </c>
      <c r="F235" s="1">
        <f t="shared" si="9"/>
        <v>0</v>
      </c>
      <c r="G235" s="1">
        <f t="shared" si="9"/>
        <v>5000</v>
      </c>
    </row>
    <row r="236" spans="1:7" x14ac:dyDescent="0.25">
      <c r="A236" s="3" t="s">
        <v>71</v>
      </c>
      <c r="B236" s="5">
        <v>50204020</v>
      </c>
      <c r="C236" s="1">
        <v>2100000</v>
      </c>
      <c r="D236" s="1">
        <v>2100000</v>
      </c>
      <c r="E236" s="1">
        <v>1209636.69</v>
      </c>
      <c r="F236" s="1">
        <f t="shared" si="9"/>
        <v>0</v>
      </c>
      <c r="G236" s="1">
        <f t="shared" si="9"/>
        <v>890363.31</v>
      </c>
    </row>
    <row r="237" spans="1:7" x14ac:dyDescent="0.25">
      <c r="A237" s="3" t="s">
        <v>51</v>
      </c>
      <c r="B237" s="5">
        <v>50205020</v>
      </c>
      <c r="C237" s="1">
        <v>42000</v>
      </c>
      <c r="D237" s="1">
        <v>42000</v>
      </c>
      <c r="E237" s="1">
        <v>24000</v>
      </c>
      <c r="F237" s="1">
        <f t="shared" si="9"/>
        <v>0</v>
      </c>
      <c r="G237" s="1">
        <f t="shared" si="9"/>
        <v>18000</v>
      </c>
    </row>
    <row r="238" spans="1:7" x14ac:dyDescent="0.25">
      <c r="A238" s="3" t="s">
        <v>72</v>
      </c>
      <c r="B238" s="5">
        <v>50205030</v>
      </c>
      <c r="C238" s="1">
        <v>80000</v>
      </c>
      <c r="D238" s="1">
        <v>40000</v>
      </c>
      <c r="E238" s="1">
        <v>12000</v>
      </c>
      <c r="F238" s="1">
        <f t="shared" si="9"/>
        <v>40000</v>
      </c>
      <c r="G238" s="1">
        <f t="shared" si="9"/>
        <v>28000</v>
      </c>
    </row>
    <row r="239" spans="1:7" x14ac:dyDescent="0.25">
      <c r="A239" s="3" t="s">
        <v>52</v>
      </c>
      <c r="B239" s="5">
        <v>50212990</v>
      </c>
      <c r="C239" s="1">
        <f>15095000+7472668</f>
        <v>22567668</v>
      </c>
      <c r="D239" s="1">
        <f>15095000+7472668</f>
        <v>22567668</v>
      </c>
      <c r="E239" s="1">
        <f>482360.55+7353102.31</f>
        <v>7835462.8599999994</v>
      </c>
      <c r="F239" s="1">
        <f t="shared" si="9"/>
        <v>0</v>
      </c>
      <c r="G239" s="1">
        <f t="shared" si="9"/>
        <v>14732205.140000001</v>
      </c>
    </row>
    <row r="240" spans="1:7" x14ac:dyDescent="0.25">
      <c r="A240" s="3" t="s">
        <v>93</v>
      </c>
      <c r="B240" s="5">
        <v>50212990</v>
      </c>
      <c r="C240" s="1">
        <v>153000</v>
      </c>
      <c r="D240" s="1">
        <v>153000</v>
      </c>
      <c r="E240" s="1">
        <v>123200.58</v>
      </c>
      <c r="F240" s="1">
        <f t="shared" si="9"/>
        <v>0</v>
      </c>
      <c r="G240" s="1">
        <f t="shared" si="9"/>
        <v>29799.42</v>
      </c>
    </row>
    <row r="241" spans="1:7" x14ac:dyDescent="0.25">
      <c r="A241" s="3" t="s">
        <v>74</v>
      </c>
      <c r="B241" s="5">
        <v>50213040</v>
      </c>
      <c r="C241" s="1">
        <f>100000+20000</f>
        <v>120000</v>
      </c>
      <c r="D241" s="1">
        <f>100000+20000</f>
        <v>120000</v>
      </c>
      <c r="E241" s="1">
        <v>0</v>
      </c>
      <c r="F241" s="1">
        <f t="shared" si="9"/>
        <v>0</v>
      </c>
      <c r="G241" s="1">
        <f t="shared" si="9"/>
        <v>120000</v>
      </c>
    </row>
    <row r="242" spans="1:7" x14ac:dyDescent="0.25">
      <c r="A242" s="3" t="s">
        <v>53</v>
      </c>
      <c r="B242" s="5">
        <v>50213050</v>
      </c>
      <c r="C242" s="1">
        <v>20000</v>
      </c>
      <c r="D242" s="1">
        <v>20000</v>
      </c>
      <c r="E242" s="1">
        <v>0</v>
      </c>
      <c r="F242" s="1">
        <f t="shared" si="9"/>
        <v>0</v>
      </c>
      <c r="G242" s="1">
        <f t="shared" si="9"/>
        <v>20000</v>
      </c>
    </row>
    <row r="243" spans="1:7" x14ac:dyDescent="0.25">
      <c r="A243" s="3" t="s">
        <v>54</v>
      </c>
      <c r="B243" s="5">
        <v>50213060</v>
      </c>
      <c r="C243" s="1">
        <v>400000</v>
      </c>
      <c r="D243" s="1">
        <v>315500</v>
      </c>
      <c r="E243" s="1">
        <v>57500</v>
      </c>
      <c r="F243" s="1">
        <f t="shared" si="9"/>
        <v>84500</v>
      </c>
      <c r="G243" s="1">
        <f t="shared" si="9"/>
        <v>258000</v>
      </c>
    </row>
    <row r="244" spans="1:7" x14ac:dyDescent="0.25">
      <c r="A244" s="3" t="s">
        <v>55</v>
      </c>
      <c r="B244" s="5">
        <v>50216010</v>
      </c>
      <c r="C244" s="1">
        <v>30000</v>
      </c>
      <c r="D244" s="1">
        <v>20000</v>
      </c>
      <c r="E244" s="1">
        <v>0</v>
      </c>
      <c r="F244" s="1">
        <f t="shared" si="9"/>
        <v>10000</v>
      </c>
      <c r="G244" s="1">
        <f t="shared" si="9"/>
        <v>20000</v>
      </c>
    </row>
    <row r="245" spans="1:7" x14ac:dyDescent="0.25">
      <c r="A245" s="3" t="s">
        <v>56</v>
      </c>
      <c r="B245" s="5">
        <v>50216020</v>
      </c>
      <c r="C245" s="1">
        <v>35000</v>
      </c>
      <c r="D245" s="1">
        <v>30000</v>
      </c>
      <c r="E245" s="1">
        <v>25875</v>
      </c>
      <c r="F245" s="1">
        <f t="shared" si="9"/>
        <v>5000</v>
      </c>
      <c r="G245" s="1">
        <f t="shared" si="9"/>
        <v>4125</v>
      </c>
    </row>
    <row r="246" spans="1:7" x14ac:dyDescent="0.25">
      <c r="A246" s="3" t="s">
        <v>57</v>
      </c>
      <c r="B246" s="5">
        <v>50299020</v>
      </c>
      <c r="C246" s="1">
        <v>5000</v>
      </c>
      <c r="D246" s="1">
        <v>5000</v>
      </c>
      <c r="E246" s="1">
        <v>0</v>
      </c>
      <c r="F246" s="1">
        <f t="shared" si="9"/>
        <v>0</v>
      </c>
      <c r="G246" s="1">
        <f t="shared" si="9"/>
        <v>5000</v>
      </c>
    </row>
    <row r="247" spans="1:7" x14ac:dyDescent="0.25">
      <c r="A247" s="3" t="s">
        <v>80</v>
      </c>
      <c r="B247" s="5">
        <v>50299060</v>
      </c>
      <c r="C247" s="1">
        <v>12000</v>
      </c>
      <c r="D247" s="1">
        <v>6000</v>
      </c>
      <c r="E247" s="1">
        <v>0</v>
      </c>
      <c r="F247" s="1">
        <f t="shared" si="9"/>
        <v>6000</v>
      </c>
      <c r="G247" s="1">
        <f t="shared" si="9"/>
        <v>6000</v>
      </c>
    </row>
    <row r="248" spans="1:7" x14ac:dyDescent="0.25">
      <c r="A248" s="3" t="s">
        <v>59</v>
      </c>
      <c r="B248" s="5">
        <v>50299990</v>
      </c>
      <c r="C248" s="1">
        <v>300000</v>
      </c>
      <c r="D248" s="1">
        <v>300000</v>
      </c>
      <c r="E248" s="1">
        <v>0</v>
      </c>
      <c r="F248" s="1">
        <f t="shared" si="9"/>
        <v>0</v>
      </c>
      <c r="G248" s="1">
        <f t="shared" si="9"/>
        <v>300000</v>
      </c>
    </row>
    <row r="249" spans="1:7" x14ac:dyDescent="0.25">
      <c r="B249" s="5"/>
    </row>
    <row r="250" spans="1:7" s="4" customFormat="1" x14ac:dyDescent="0.25">
      <c r="A250" s="4" t="s">
        <v>60</v>
      </c>
      <c r="B250" s="6">
        <v>300</v>
      </c>
      <c r="C250" s="2">
        <v>370000</v>
      </c>
      <c r="D250" s="2">
        <v>370000</v>
      </c>
      <c r="E250" s="2">
        <v>0</v>
      </c>
      <c r="F250" s="2">
        <f t="shared" si="9"/>
        <v>0</v>
      </c>
      <c r="G250" s="2">
        <f t="shared" si="9"/>
        <v>370000</v>
      </c>
    </row>
    <row r="251" spans="1:7" s="11" customFormat="1" ht="30" x14ac:dyDescent="0.25">
      <c r="A251" s="12" t="s">
        <v>94</v>
      </c>
      <c r="B251" s="13">
        <v>10705070</v>
      </c>
      <c r="C251" s="14">
        <v>200000</v>
      </c>
      <c r="D251" s="14">
        <v>200000</v>
      </c>
      <c r="E251" s="14">
        <v>0</v>
      </c>
      <c r="F251" s="14">
        <f t="shared" si="9"/>
        <v>0</v>
      </c>
      <c r="G251" s="14">
        <f t="shared" si="9"/>
        <v>200000</v>
      </c>
    </row>
    <row r="252" spans="1:7" x14ac:dyDescent="0.25">
      <c r="A252" s="3" t="s">
        <v>95</v>
      </c>
      <c r="B252" s="5">
        <v>10705070</v>
      </c>
      <c r="C252" s="1">
        <v>170000</v>
      </c>
      <c r="D252" s="1">
        <v>170000</v>
      </c>
      <c r="E252" s="1">
        <v>0</v>
      </c>
      <c r="F252" s="1">
        <f t="shared" si="9"/>
        <v>0</v>
      </c>
      <c r="G252" s="1">
        <f t="shared" si="9"/>
        <v>170000</v>
      </c>
    </row>
    <row r="253" spans="1:7" x14ac:dyDescent="0.25">
      <c r="B253" s="5"/>
    </row>
    <row r="254" spans="1:7" x14ac:dyDescent="0.25">
      <c r="A254" s="4" t="s">
        <v>96</v>
      </c>
      <c r="B254" s="6" t="s">
        <v>97</v>
      </c>
      <c r="C254" s="2">
        <v>106441000</v>
      </c>
      <c r="D254" s="2">
        <v>86368498.939999998</v>
      </c>
      <c r="E254" s="2">
        <v>39932692.689999998</v>
      </c>
      <c r="F254" s="2">
        <f t="shared" si="9"/>
        <v>20072501.060000002</v>
      </c>
      <c r="G254" s="2">
        <f t="shared" si="9"/>
        <v>46435806.25</v>
      </c>
    </row>
    <row r="255" spans="1:7" s="4" customFormat="1" x14ac:dyDescent="0.25">
      <c r="A255" s="4" t="s">
        <v>19</v>
      </c>
      <c r="B255" s="6">
        <v>100</v>
      </c>
      <c r="C255" s="2">
        <v>54046528</v>
      </c>
      <c r="D255" s="2">
        <v>34038226.939999998</v>
      </c>
      <c r="E255" s="2">
        <v>20308558.670000002</v>
      </c>
      <c r="F255" s="2">
        <f t="shared" si="9"/>
        <v>20008301.060000002</v>
      </c>
      <c r="G255" s="2">
        <f t="shared" si="9"/>
        <v>13729668.269999996</v>
      </c>
    </row>
    <row r="256" spans="1:7" x14ac:dyDescent="0.25">
      <c r="A256" s="3" t="s">
        <v>21</v>
      </c>
      <c r="B256" s="5">
        <v>50101010</v>
      </c>
      <c r="C256" s="1">
        <v>11628276</v>
      </c>
      <c r="D256" s="1">
        <v>11628276</v>
      </c>
      <c r="E256" s="1">
        <v>5749214.8200000003</v>
      </c>
      <c r="F256" s="1">
        <f t="shared" si="9"/>
        <v>0</v>
      </c>
      <c r="G256" s="1">
        <f t="shared" si="9"/>
        <v>5879061.1799999997</v>
      </c>
    </row>
    <row r="257" spans="1:7" x14ac:dyDescent="0.25">
      <c r="A257" s="3" t="s">
        <v>64</v>
      </c>
      <c r="B257" s="5">
        <v>50101020</v>
      </c>
      <c r="C257" s="1">
        <v>27294862</v>
      </c>
      <c r="D257" s="1">
        <v>13647431</v>
      </c>
      <c r="E257" s="1">
        <v>10659191.74</v>
      </c>
      <c r="F257" s="1">
        <f t="shared" si="9"/>
        <v>13647431</v>
      </c>
      <c r="G257" s="1">
        <f t="shared" si="9"/>
        <v>2988239.26</v>
      </c>
    </row>
    <row r="258" spans="1:7" x14ac:dyDescent="0.25">
      <c r="A258" s="3" t="s">
        <v>23</v>
      </c>
      <c r="B258" s="5">
        <v>50102010</v>
      </c>
      <c r="C258" s="1">
        <v>672000</v>
      </c>
      <c r="D258" s="1">
        <v>672000</v>
      </c>
      <c r="E258" s="1">
        <v>334000</v>
      </c>
      <c r="F258" s="1">
        <f t="shared" si="9"/>
        <v>0</v>
      </c>
      <c r="G258" s="1">
        <f t="shared" si="9"/>
        <v>338000</v>
      </c>
    </row>
    <row r="259" spans="1:7" x14ac:dyDescent="0.25">
      <c r="A259" s="3" t="s">
        <v>24</v>
      </c>
      <c r="B259" s="5">
        <v>50102020</v>
      </c>
      <c r="C259" s="1">
        <v>60000</v>
      </c>
      <c r="D259" s="1">
        <v>60000</v>
      </c>
      <c r="E259" s="1">
        <v>36000</v>
      </c>
      <c r="F259" s="1">
        <f t="shared" si="9"/>
        <v>0</v>
      </c>
      <c r="G259" s="1">
        <f t="shared" si="9"/>
        <v>24000</v>
      </c>
    </row>
    <row r="260" spans="1:7" x14ac:dyDescent="0.25">
      <c r="A260" s="3" t="s">
        <v>25</v>
      </c>
      <c r="B260" s="5">
        <v>50102030</v>
      </c>
      <c r="C260" s="1">
        <v>60000</v>
      </c>
      <c r="D260" s="1">
        <v>60000</v>
      </c>
      <c r="E260" s="1">
        <v>0</v>
      </c>
      <c r="F260" s="1">
        <f t="shared" si="9"/>
        <v>0</v>
      </c>
      <c r="G260" s="1">
        <f t="shared" si="9"/>
        <v>60000</v>
      </c>
    </row>
    <row r="261" spans="1:7" x14ac:dyDescent="0.25">
      <c r="A261" s="3" t="s">
        <v>26</v>
      </c>
      <c r="B261" s="5">
        <v>50102040</v>
      </c>
      <c r="C261" s="1">
        <v>196000</v>
      </c>
      <c r="D261" s="1">
        <v>196000</v>
      </c>
      <c r="E261" s="1">
        <v>196000</v>
      </c>
      <c r="F261" s="1">
        <f t="shared" si="9"/>
        <v>0</v>
      </c>
      <c r="G261" s="1">
        <f t="shared" si="9"/>
        <v>0</v>
      </c>
    </row>
    <row r="262" spans="1:7" x14ac:dyDescent="0.25">
      <c r="A262" s="3" t="s">
        <v>27</v>
      </c>
      <c r="B262" s="5">
        <v>50102050</v>
      </c>
      <c r="C262" s="1">
        <v>504000</v>
      </c>
      <c r="D262" s="1">
        <v>504000</v>
      </c>
      <c r="E262" s="1">
        <v>114200</v>
      </c>
      <c r="F262" s="1">
        <f t="shared" si="9"/>
        <v>0</v>
      </c>
      <c r="G262" s="1">
        <f t="shared" si="9"/>
        <v>389800</v>
      </c>
    </row>
    <row r="263" spans="1:7" x14ac:dyDescent="0.25">
      <c r="A263" s="3" t="s">
        <v>28</v>
      </c>
      <c r="B263" s="5">
        <v>50102060</v>
      </c>
      <c r="C263" s="1">
        <v>50400</v>
      </c>
      <c r="D263" s="1">
        <v>50400</v>
      </c>
      <c r="E263" s="1">
        <v>16125.15</v>
      </c>
      <c r="F263" s="1">
        <f t="shared" ref="F263:G277" si="11">C263-D263</f>
        <v>0</v>
      </c>
      <c r="G263" s="1">
        <f t="shared" si="11"/>
        <v>34274.85</v>
      </c>
    </row>
    <row r="264" spans="1:7" x14ac:dyDescent="0.25">
      <c r="A264" s="3" t="s">
        <v>29</v>
      </c>
      <c r="B264" s="5">
        <v>50102110</v>
      </c>
      <c r="C264" s="1">
        <v>2907069</v>
      </c>
      <c r="D264" s="1">
        <v>2907069</v>
      </c>
      <c r="E264" s="1">
        <v>1043641.34</v>
      </c>
      <c r="F264" s="1">
        <f t="shared" si="11"/>
        <v>0</v>
      </c>
      <c r="G264" s="1">
        <f t="shared" si="11"/>
        <v>1863427.6600000001</v>
      </c>
    </row>
    <row r="265" spans="1:7" x14ac:dyDescent="0.25">
      <c r="A265" s="3" t="s">
        <v>87</v>
      </c>
      <c r="B265" s="5">
        <v>50102130</v>
      </c>
      <c r="C265" s="1">
        <v>3000</v>
      </c>
      <c r="D265" s="1">
        <v>3000</v>
      </c>
      <c r="E265" s="1">
        <v>0</v>
      </c>
      <c r="F265" s="1">
        <f t="shared" si="11"/>
        <v>0</v>
      </c>
      <c r="G265" s="1">
        <f t="shared" si="11"/>
        <v>3000</v>
      </c>
    </row>
    <row r="266" spans="1:7" x14ac:dyDescent="0.25">
      <c r="A266" s="3" t="s">
        <v>30</v>
      </c>
      <c r="B266" s="5">
        <v>50102140</v>
      </c>
      <c r="C266" s="1">
        <v>969023</v>
      </c>
      <c r="D266" s="1">
        <v>969023</v>
      </c>
      <c r="E266" s="1">
        <v>0</v>
      </c>
      <c r="F266" s="1">
        <f t="shared" si="11"/>
        <v>0</v>
      </c>
      <c r="G266" s="1">
        <f t="shared" si="11"/>
        <v>969023</v>
      </c>
    </row>
    <row r="267" spans="1:7" x14ac:dyDescent="0.25">
      <c r="A267" s="3" t="s">
        <v>31</v>
      </c>
      <c r="B267" s="5">
        <v>50102150</v>
      </c>
      <c r="C267" s="1">
        <v>140000</v>
      </c>
      <c r="D267" s="1">
        <v>140000</v>
      </c>
      <c r="E267" s="1">
        <v>0</v>
      </c>
      <c r="F267" s="1">
        <f t="shared" si="11"/>
        <v>0</v>
      </c>
      <c r="G267" s="1">
        <f t="shared" si="11"/>
        <v>140000</v>
      </c>
    </row>
    <row r="268" spans="1:7" x14ac:dyDescent="0.25">
      <c r="A268" s="3" t="s">
        <v>32</v>
      </c>
      <c r="B268" s="5">
        <v>50102990</v>
      </c>
      <c r="C268" s="1">
        <v>196000</v>
      </c>
      <c r="D268" s="1">
        <v>196000</v>
      </c>
      <c r="E268" s="1">
        <v>196000</v>
      </c>
      <c r="F268" s="1">
        <f t="shared" si="11"/>
        <v>0</v>
      </c>
      <c r="G268" s="1">
        <f t="shared" si="11"/>
        <v>0</v>
      </c>
    </row>
    <row r="269" spans="1:7" x14ac:dyDescent="0.25">
      <c r="A269" s="3" t="s">
        <v>33</v>
      </c>
      <c r="B269" s="5">
        <v>50102990</v>
      </c>
      <c r="C269" s="1">
        <v>969023</v>
      </c>
      <c r="D269" s="1">
        <v>969023</v>
      </c>
      <c r="E269" s="1">
        <v>969023</v>
      </c>
      <c r="F269" s="1">
        <f t="shared" si="11"/>
        <v>0</v>
      </c>
      <c r="G269" s="1">
        <f t="shared" si="11"/>
        <v>0</v>
      </c>
    </row>
    <row r="270" spans="1:7" x14ac:dyDescent="0.25">
      <c r="A270" s="3" t="s">
        <v>34</v>
      </c>
      <c r="B270" s="5">
        <v>50103010</v>
      </c>
      <c r="C270" s="1">
        <v>1395394</v>
      </c>
      <c r="D270" s="1">
        <v>1395394</v>
      </c>
      <c r="E270" s="1">
        <v>691830.06</v>
      </c>
      <c r="F270" s="1">
        <f t="shared" si="11"/>
        <v>0</v>
      </c>
      <c r="G270" s="1">
        <f t="shared" si="11"/>
        <v>703563.94</v>
      </c>
    </row>
    <row r="271" spans="1:7" x14ac:dyDescent="0.25">
      <c r="A271" s="3" t="s">
        <v>35</v>
      </c>
      <c r="B271" s="5">
        <v>50103020</v>
      </c>
      <c r="C271" s="1">
        <v>67200</v>
      </c>
      <c r="D271" s="1">
        <v>67200</v>
      </c>
      <c r="E271" s="1">
        <v>33400</v>
      </c>
      <c r="F271" s="1">
        <f t="shared" si="11"/>
        <v>0</v>
      </c>
      <c r="G271" s="1">
        <f t="shared" si="11"/>
        <v>33800</v>
      </c>
    </row>
    <row r="272" spans="1:7" x14ac:dyDescent="0.25">
      <c r="A272" s="3" t="s">
        <v>36</v>
      </c>
      <c r="B272" s="5">
        <v>50103030</v>
      </c>
      <c r="C272" s="1">
        <v>290710</v>
      </c>
      <c r="D272" s="1">
        <v>290710</v>
      </c>
      <c r="E272" s="1">
        <v>144131.62</v>
      </c>
      <c r="F272" s="1">
        <f t="shared" si="11"/>
        <v>0</v>
      </c>
      <c r="G272" s="1">
        <f t="shared" si="11"/>
        <v>146578.38</v>
      </c>
    </row>
    <row r="273" spans="1:7" x14ac:dyDescent="0.25">
      <c r="A273" s="3" t="s">
        <v>37</v>
      </c>
      <c r="B273" s="5">
        <v>50103040</v>
      </c>
      <c r="C273" s="1">
        <v>33600</v>
      </c>
      <c r="D273" s="1">
        <v>33600</v>
      </c>
      <c r="E273" s="1">
        <v>16700</v>
      </c>
      <c r="F273" s="1">
        <f t="shared" si="11"/>
        <v>0</v>
      </c>
      <c r="G273" s="1">
        <f t="shared" si="11"/>
        <v>16900</v>
      </c>
    </row>
    <row r="274" spans="1:7" x14ac:dyDescent="0.25">
      <c r="A274" s="3" t="s">
        <v>38</v>
      </c>
      <c r="B274" s="5">
        <v>50104990</v>
      </c>
      <c r="C274" s="1">
        <v>140000</v>
      </c>
      <c r="D274" s="1">
        <v>140000</v>
      </c>
      <c r="E274" s="1">
        <v>0</v>
      </c>
      <c r="F274" s="1">
        <f t="shared" si="11"/>
        <v>0</v>
      </c>
      <c r="G274" s="1">
        <f t="shared" si="11"/>
        <v>140000</v>
      </c>
    </row>
    <row r="275" spans="1:7" x14ac:dyDescent="0.25">
      <c r="A275" s="3" t="s">
        <v>20</v>
      </c>
      <c r="B275" s="5">
        <v>50104990</v>
      </c>
      <c r="C275" s="1">
        <v>6469971</v>
      </c>
      <c r="D275" s="1">
        <v>109100.94</v>
      </c>
      <c r="E275" s="1">
        <v>109100.94</v>
      </c>
      <c r="F275" s="1">
        <f>C275-D275</f>
        <v>6360870.0599999996</v>
      </c>
      <c r="G275" s="1">
        <f>D275-E275</f>
        <v>0</v>
      </c>
    </row>
    <row r="276" spans="1:7" x14ac:dyDescent="0.25">
      <c r="B276" s="5"/>
    </row>
    <row r="277" spans="1:7" s="4" customFormat="1" x14ac:dyDescent="0.25">
      <c r="A277" s="4" t="s">
        <v>39</v>
      </c>
      <c r="B277" s="6">
        <v>200</v>
      </c>
      <c r="C277" s="2">
        <v>52394472</v>
      </c>
      <c r="D277" s="2">
        <v>52330272</v>
      </c>
      <c r="E277" s="2">
        <v>19624134.02</v>
      </c>
      <c r="F277" s="2">
        <f t="shared" si="11"/>
        <v>64200</v>
      </c>
      <c r="G277" s="2">
        <f t="shared" si="11"/>
        <v>32706137.98</v>
      </c>
    </row>
    <row r="278" spans="1:7" s="4" customFormat="1" x14ac:dyDescent="0.25">
      <c r="A278" s="3" t="s">
        <v>40</v>
      </c>
      <c r="B278" s="5">
        <v>50201010</v>
      </c>
      <c r="C278" s="1">
        <f>50000+150000</f>
        <v>200000</v>
      </c>
      <c r="D278" s="1">
        <f>50000+150000</f>
        <v>200000</v>
      </c>
      <c r="E278" s="1">
        <v>34115.1</v>
      </c>
      <c r="F278" s="1">
        <f t="shared" ref="F278:F304" si="12">C278-D278</f>
        <v>0</v>
      </c>
      <c r="G278" s="1">
        <f t="shared" ref="G278:G304" si="13">D278-E278</f>
        <v>165884.9</v>
      </c>
    </row>
    <row r="279" spans="1:7" x14ac:dyDescent="0.25">
      <c r="A279" s="3" t="s">
        <v>41</v>
      </c>
      <c r="B279" s="5">
        <v>50202010</v>
      </c>
      <c r="C279" s="1">
        <v>80000</v>
      </c>
      <c r="D279" s="1">
        <v>80000</v>
      </c>
      <c r="E279" s="1">
        <v>17000</v>
      </c>
      <c r="F279" s="1">
        <f t="shared" si="12"/>
        <v>0</v>
      </c>
      <c r="G279" s="1">
        <f t="shared" si="13"/>
        <v>63000</v>
      </c>
    </row>
    <row r="280" spans="1:7" x14ac:dyDescent="0.25">
      <c r="A280" s="3" t="s">
        <v>42</v>
      </c>
      <c r="B280" s="5">
        <v>50203010</v>
      </c>
      <c r="C280" s="1">
        <f>400000+400000</f>
        <v>800000</v>
      </c>
      <c r="D280" s="1">
        <f>400000+400000</f>
        <v>800000</v>
      </c>
      <c r="E280" s="1">
        <v>98900</v>
      </c>
      <c r="F280" s="1">
        <f t="shared" si="12"/>
        <v>0</v>
      </c>
      <c r="G280" s="1">
        <f t="shared" si="13"/>
        <v>701100</v>
      </c>
    </row>
    <row r="281" spans="1:7" x14ac:dyDescent="0.25">
      <c r="A281" s="3" t="s">
        <v>68</v>
      </c>
      <c r="B281" s="5">
        <v>50203020</v>
      </c>
      <c r="C281" s="1">
        <v>92000</v>
      </c>
      <c r="D281" s="1">
        <v>92000</v>
      </c>
      <c r="E281" s="1">
        <v>29687.5</v>
      </c>
      <c r="F281" s="1">
        <f t="shared" si="12"/>
        <v>0</v>
      </c>
      <c r="G281" s="1">
        <f t="shared" si="13"/>
        <v>62312.5</v>
      </c>
    </row>
    <row r="282" spans="1:7" x14ac:dyDescent="0.25">
      <c r="A282" s="3" t="s">
        <v>69</v>
      </c>
      <c r="B282" s="5">
        <v>50203050</v>
      </c>
      <c r="C282" s="1">
        <v>2200000</v>
      </c>
      <c r="D282" s="1">
        <v>2200000</v>
      </c>
      <c r="E282" s="1">
        <v>1191300</v>
      </c>
      <c r="F282" s="1">
        <f t="shared" si="12"/>
        <v>0</v>
      </c>
      <c r="G282" s="1">
        <f t="shared" si="13"/>
        <v>1008700</v>
      </c>
    </row>
    <row r="283" spans="1:7" x14ac:dyDescent="0.25">
      <c r="A283" s="3" t="s">
        <v>43</v>
      </c>
      <c r="B283" s="5">
        <v>50203070</v>
      </c>
      <c r="C283" s="1">
        <f>800000+700000</f>
        <v>1500000</v>
      </c>
      <c r="D283" s="1">
        <f>800000+700000</f>
        <v>1500000</v>
      </c>
      <c r="E283" s="1">
        <f>750000+300000</f>
        <v>1050000</v>
      </c>
      <c r="F283" s="1">
        <f t="shared" si="12"/>
        <v>0</v>
      </c>
      <c r="G283" s="1">
        <f t="shared" si="13"/>
        <v>450000</v>
      </c>
    </row>
    <row r="284" spans="1:7" x14ac:dyDescent="0.25">
      <c r="A284" s="3" t="s">
        <v>44</v>
      </c>
      <c r="B284" s="5">
        <v>50203080</v>
      </c>
      <c r="C284" s="1">
        <f>4985500+4015000</f>
        <v>9000500</v>
      </c>
      <c r="D284" s="1">
        <f>4985500+4015000</f>
        <v>9000500</v>
      </c>
      <c r="E284" s="1">
        <v>2965266</v>
      </c>
      <c r="F284" s="1">
        <f t="shared" si="12"/>
        <v>0</v>
      </c>
      <c r="G284" s="1">
        <f t="shared" si="13"/>
        <v>6035234</v>
      </c>
    </row>
    <row r="285" spans="1:7" x14ac:dyDescent="0.25">
      <c r="A285" s="3" t="s">
        <v>45</v>
      </c>
      <c r="B285" s="5">
        <v>50203090</v>
      </c>
      <c r="C285" s="1">
        <v>1500000</v>
      </c>
      <c r="D285" s="1">
        <v>1500000</v>
      </c>
      <c r="E285" s="1">
        <v>854802.99</v>
      </c>
      <c r="F285" s="1">
        <f t="shared" si="12"/>
        <v>0</v>
      </c>
      <c r="G285" s="1">
        <f t="shared" si="13"/>
        <v>645197.01</v>
      </c>
    </row>
    <row r="286" spans="1:7" x14ac:dyDescent="0.25">
      <c r="A286" s="3" t="s">
        <v>46</v>
      </c>
      <c r="B286" s="5">
        <v>50203210</v>
      </c>
      <c r="C286" s="1">
        <v>129500</v>
      </c>
      <c r="D286" s="1">
        <v>129500</v>
      </c>
      <c r="E286" s="1">
        <v>14450</v>
      </c>
      <c r="F286" s="1">
        <f t="shared" si="12"/>
        <v>0</v>
      </c>
      <c r="G286" s="1">
        <f t="shared" si="13"/>
        <v>115050</v>
      </c>
    </row>
    <row r="287" spans="1:7" x14ac:dyDescent="0.25">
      <c r="A287" s="3" t="s">
        <v>47</v>
      </c>
      <c r="B287" s="5">
        <v>50203220</v>
      </c>
      <c r="C287" s="1">
        <v>85000</v>
      </c>
      <c r="D287" s="1">
        <v>85000</v>
      </c>
      <c r="E287" s="1">
        <v>75800</v>
      </c>
      <c r="F287" s="1">
        <f t="shared" si="12"/>
        <v>0</v>
      </c>
      <c r="G287" s="1">
        <f t="shared" si="13"/>
        <v>9200</v>
      </c>
    </row>
    <row r="288" spans="1:7" x14ac:dyDescent="0.25">
      <c r="A288" s="3" t="s">
        <v>48</v>
      </c>
      <c r="B288" s="5">
        <v>50203990</v>
      </c>
      <c r="C288" s="1">
        <f>400000+400000</f>
        <v>800000</v>
      </c>
      <c r="D288" s="1">
        <f>400000+400000</f>
        <v>800000</v>
      </c>
      <c r="E288" s="1">
        <v>292443.75</v>
      </c>
      <c r="F288" s="1">
        <f t="shared" si="12"/>
        <v>0</v>
      </c>
      <c r="G288" s="1">
        <f t="shared" si="13"/>
        <v>507556.25</v>
      </c>
    </row>
    <row r="289" spans="1:7" x14ac:dyDescent="0.25">
      <c r="A289" s="3" t="s">
        <v>70</v>
      </c>
      <c r="B289" s="5">
        <v>50203990</v>
      </c>
      <c r="C289" s="1">
        <v>172800</v>
      </c>
      <c r="D289" s="1">
        <v>129600</v>
      </c>
      <c r="E289" s="1">
        <v>49100</v>
      </c>
      <c r="F289" s="1">
        <f t="shared" si="12"/>
        <v>43200</v>
      </c>
      <c r="G289" s="1">
        <f t="shared" si="13"/>
        <v>80500</v>
      </c>
    </row>
    <row r="290" spans="1:7" x14ac:dyDescent="0.25">
      <c r="A290" s="3" t="s">
        <v>49</v>
      </c>
      <c r="B290" s="5">
        <v>50204010</v>
      </c>
      <c r="C290" s="1">
        <v>480000</v>
      </c>
      <c r="D290" s="1">
        <v>480000</v>
      </c>
      <c r="E290" s="1">
        <v>192776</v>
      </c>
      <c r="F290" s="1">
        <f t="shared" si="12"/>
        <v>0</v>
      </c>
      <c r="G290" s="1">
        <f t="shared" si="13"/>
        <v>287224</v>
      </c>
    </row>
    <row r="291" spans="1:7" x14ac:dyDescent="0.25">
      <c r="A291" s="3" t="s">
        <v>71</v>
      </c>
      <c r="B291" s="5">
        <v>50204020</v>
      </c>
      <c r="C291" s="1">
        <f>1000000+320000</f>
        <v>1320000</v>
      </c>
      <c r="D291" s="1">
        <f>1000000+320000</f>
        <v>1320000</v>
      </c>
      <c r="E291" s="1">
        <v>524940.34</v>
      </c>
      <c r="F291" s="1">
        <f t="shared" si="12"/>
        <v>0</v>
      </c>
      <c r="G291" s="1">
        <f t="shared" si="13"/>
        <v>795059.66</v>
      </c>
    </row>
    <row r="292" spans="1:7" x14ac:dyDescent="0.25">
      <c r="A292" s="3" t="s">
        <v>51</v>
      </c>
      <c r="B292" s="5">
        <v>50205020</v>
      </c>
      <c r="C292" s="1">
        <v>42000</v>
      </c>
      <c r="D292" s="1">
        <v>31500</v>
      </c>
      <c r="E292" s="1">
        <v>21000</v>
      </c>
      <c r="F292" s="1">
        <f t="shared" si="12"/>
        <v>10500</v>
      </c>
      <c r="G292" s="1">
        <f t="shared" si="13"/>
        <v>10500</v>
      </c>
    </row>
    <row r="293" spans="1:7" x14ac:dyDescent="0.25">
      <c r="A293" s="3" t="s">
        <v>72</v>
      </c>
      <c r="B293" s="5">
        <v>50205030</v>
      </c>
      <c r="C293" s="1">
        <v>42000</v>
      </c>
      <c r="D293" s="1">
        <v>31500</v>
      </c>
      <c r="E293" s="1">
        <v>21000</v>
      </c>
      <c r="F293" s="1">
        <f t="shared" si="12"/>
        <v>10500</v>
      </c>
      <c r="G293" s="1">
        <f t="shared" si="13"/>
        <v>10500</v>
      </c>
    </row>
    <row r="294" spans="1:7" x14ac:dyDescent="0.25">
      <c r="A294" s="3" t="s">
        <v>52</v>
      </c>
      <c r="B294" s="5">
        <v>50212990</v>
      </c>
      <c r="C294" s="1">
        <f>14325672+17765000</f>
        <v>32090672</v>
      </c>
      <c r="D294" s="1">
        <f>14325672+17765000</f>
        <v>32090672</v>
      </c>
      <c r="E294" s="1">
        <f>11891298.26+9694.08</f>
        <v>11900992.34</v>
      </c>
      <c r="F294" s="1">
        <f t="shared" si="12"/>
        <v>0</v>
      </c>
      <c r="G294" s="1">
        <f t="shared" si="13"/>
        <v>20189679.66</v>
      </c>
    </row>
    <row r="295" spans="1:7" x14ac:dyDescent="0.25">
      <c r="A295" s="3" t="s">
        <v>74</v>
      </c>
      <c r="B295" s="5">
        <v>50213040</v>
      </c>
      <c r="C295" s="1">
        <f>100000+400000</f>
        <v>500000</v>
      </c>
      <c r="D295" s="1">
        <f>100000+400000</f>
        <v>500000</v>
      </c>
      <c r="E295" s="1">
        <v>35500</v>
      </c>
      <c r="F295" s="1">
        <f t="shared" si="12"/>
        <v>0</v>
      </c>
      <c r="G295" s="1">
        <f t="shared" si="13"/>
        <v>464500</v>
      </c>
    </row>
    <row r="296" spans="1:7" x14ac:dyDescent="0.25">
      <c r="A296" s="3" t="s">
        <v>76</v>
      </c>
      <c r="B296" s="5">
        <v>50213050</v>
      </c>
      <c r="C296" s="1">
        <v>100000</v>
      </c>
      <c r="D296" s="1">
        <v>100000</v>
      </c>
      <c r="E296" s="1">
        <v>55000</v>
      </c>
      <c r="F296" s="1">
        <f t="shared" si="12"/>
        <v>0</v>
      </c>
      <c r="G296" s="1">
        <f t="shared" si="13"/>
        <v>45000</v>
      </c>
    </row>
    <row r="297" spans="1:7" x14ac:dyDescent="0.25">
      <c r="A297" s="3" t="s">
        <v>77</v>
      </c>
      <c r="B297" s="5">
        <v>50213050</v>
      </c>
      <c r="C297" s="1">
        <v>5000</v>
      </c>
      <c r="D297" s="1">
        <v>5000</v>
      </c>
      <c r="E297" s="1">
        <v>0</v>
      </c>
      <c r="F297" s="1">
        <f t="shared" si="12"/>
        <v>0</v>
      </c>
      <c r="G297" s="1">
        <f t="shared" si="13"/>
        <v>5000</v>
      </c>
    </row>
    <row r="298" spans="1:7" x14ac:dyDescent="0.25">
      <c r="A298" s="3" t="s">
        <v>78</v>
      </c>
      <c r="B298" s="5">
        <v>50213050</v>
      </c>
      <c r="C298" s="1">
        <v>5000</v>
      </c>
      <c r="D298" s="1">
        <v>5000</v>
      </c>
      <c r="E298" s="1">
        <v>0</v>
      </c>
      <c r="F298" s="1">
        <f t="shared" si="12"/>
        <v>0</v>
      </c>
      <c r="G298" s="1">
        <f t="shared" si="13"/>
        <v>5000</v>
      </c>
    </row>
    <row r="299" spans="1:7" x14ac:dyDescent="0.25">
      <c r="A299" s="3" t="s">
        <v>53</v>
      </c>
      <c r="B299" s="5">
        <v>50213050</v>
      </c>
      <c r="C299" s="1">
        <v>300000</v>
      </c>
      <c r="D299" s="1">
        <v>300000</v>
      </c>
      <c r="E299" s="1">
        <v>0</v>
      </c>
      <c r="F299" s="1">
        <f t="shared" si="12"/>
        <v>0</v>
      </c>
      <c r="G299" s="1">
        <f t="shared" si="13"/>
        <v>300000</v>
      </c>
    </row>
    <row r="300" spans="1:7" x14ac:dyDescent="0.25">
      <c r="A300" s="3" t="s">
        <v>54</v>
      </c>
      <c r="B300" s="5">
        <v>50213060</v>
      </c>
      <c r="C300" s="1">
        <v>600000</v>
      </c>
      <c r="D300" s="1">
        <v>600000</v>
      </c>
      <c r="E300" s="1">
        <v>143060</v>
      </c>
      <c r="F300" s="1">
        <f t="shared" si="12"/>
        <v>0</v>
      </c>
      <c r="G300" s="1">
        <f t="shared" si="13"/>
        <v>456940</v>
      </c>
    </row>
    <row r="301" spans="1:7" x14ac:dyDescent="0.25">
      <c r="A301" s="3" t="s">
        <v>55</v>
      </c>
      <c r="B301" s="5">
        <v>50216010</v>
      </c>
      <c r="C301" s="1">
        <v>150000</v>
      </c>
      <c r="D301" s="1">
        <v>150000</v>
      </c>
      <c r="E301" s="1">
        <v>14500</v>
      </c>
      <c r="F301" s="1">
        <f t="shared" si="12"/>
        <v>0</v>
      </c>
      <c r="G301" s="1">
        <f t="shared" si="13"/>
        <v>135500</v>
      </c>
    </row>
    <row r="302" spans="1:7" x14ac:dyDescent="0.25">
      <c r="A302" s="3" t="s">
        <v>56</v>
      </c>
      <c r="B302" s="5">
        <v>50216020</v>
      </c>
      <c r="C302" s="1">
        <f>20000+30000</f>
        <v>50000</v>
      </c>
      <c r="D302" s="1">
        <f>20000+30000</f>
        <v>50000</v>
      </c>
      <c r="E302" s="1">
        <f>20000+22500</f>
        <v>42500</v>
      </c>
      <c r="F302" s="1">
        <f t="shared" si="12"/>
        <v>0</v>
      </c>
      <c r="G302" s="1">
        <f t="shared" si="13"/>
        <v>7500</v>
      </c>
    </row>
    <row r="303" spans="1:7" x14ac:dyDescent="0.25">
      <c r="A303" s="3" t="s">
        <v>57</v>
      </c>
      <c r="B303" s="5">
        <v>50299020</v>
      </c>
      <c r="C303" s="1">
        <v>100000</v>
      </c>
      <c r="D303" s="1">
        <v>100000</v>
      </c>
      <c r="E303" s="1">
        <v>0</v>
      </c>
      <c r="F303" s="1">
        <f t="shared" si="12"/>
        <v>0</v>
      </c>
      <c r="G303" s="1">
        <f t="shared" si="13"/>
        <v>100000</v>
      </c>
    </row>
    <row r="304" spans="1:7" x14ac:dyDescent="0.25">
      <c r="A304" s="3" t="s">
        <v>80</v>
      </c>
      <c r="B304" s="5">
        <v>50299060</v>
      </c>
      <c r="C304" s="1">
        <v>50000</v>
      </c>
      <c r="D304" s="1">
        <v>50000</v>
      </c>
      <c r="E304" s="1">
        <v>0</v>
      </c>
      <c r="F304" s="1">
        <f t="shared" si="12"/>
        <v>0</v>
      </c>
      <c r="G304" s="1">
        <f t="shared" si="13"/>
        <v>50000</v>
      </c>
    </row>
    <row r="305" spans="1:7" x14ac:dyDescent="0.25">
      <c r="A305" s="4"/>
      <c r="B305" s="6"/>
      <c r="C305" s="2"/>
      <c r="D305" s="2"/>
      <c r="E305" s="2"/>
      <c r="F305" s="2"/>
      <c r="G305" s="2"/>
    </row>
    <row r="309" spans="1:7" x14ac:dyDescent="0.25">
      <c r="A309" s="3" t="s">
        <v>103</v>
      </c>
      <c r="B309" s="3" t="s">
        <v>104</v>
      </c>
      <c r="E309" s="15" t="s">
        <v>105</v>
      </c>
    </row>
    <row r="310" spans="1:7" x14ac:dyDescent="0.25">
      <c r="E310" s="3"/>
    </row>
    <row r="311" spans="1:7" x14ac:dyDescent="0.25">
      <c r="E311" s="3"/>
    </row>
    <row r="312" spans="1:7" x14ac:dyDescent="0.25">
      <c r="E312" s="3"/>
    </row>
    <row r="313" spans="1:7" x14ac:dyDescent="0.25">
      <c r="A313" s="4" t="s">
        <v>106</v>
      </c>
      <c r="B313" s="4" t="s">
        <v>107</v>
      </c>
      <c r="E313" s="2" t="s">
        <v>108</v>
      </c>
    </row>
    <row r="314" spans="1:7" x14ac:dyDescent="0.25">
      <c r="A314" s="3" t="s">
        <v>109</v>
      </c>
      <c r="B314" s="3" t="s">
        <v>110</v>
      </c>
      <c r="E314" s="15" t="s">
        <v>111</v>
      </c>
    </row>
  </sheetData>
  <sortState ref="A44:G67">
    <sortCondition ref="B44:B67"/>
  </sortState>
  <mergeCells count="5">
    <mergeCell ref="A1:G1"/>
    <mergeCell ref="A2:G2"/>
    <mergeCell ref="A3:G3"/>
    <mergeCell ref="A5:G5"/>
    <mergeCell ref="A6:G6"/>
  </mergeCells>
  <pageMargins left="1.2" right="0" top="0.5" bottom="0.5" header="0.3" footer="0.3"/>
  <pageSetup paperSize="9" scale="8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2025-07-09T00:46:18Z</cp:lastPrinted>
  <dcterms:created xsi:type="dcterms:W3CDTF">2025-07-04T06:13:20Z</dcterms:created>
  <dcterms:modified xsi:type="dcterms:W3CDTF">2025-07-10T00:23:57Z</dcterms:modified>
</cp:coreProperties>
</file>