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1 2025\"/>
    </mc:Choice>
  </mc:AlternateContent>
  <bookViews>
    <workbookView xWindow="0" yWindow="0" windowWidth="20490" windowHeight="7755"/>
  </bookViews>
  <sheets>
    <sheet name="March 2025" sheetId="4" r:id="rId1"/>
  </sheets>
  <definedNames>
    <definedName name="_xlnm.Print_Area" localSheetId="0">'March 2025'!$A$1:$G$117</definedName>
    <definedName name="_xlnm.Print_Titles" localSheetId="0">'March 2025'!$11:$12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 l="1"/>
  <c r="F36" i="4"/>
  <c r="E37" i="4"/>
  <c r="G111" i="4" l="1"/>
  <c r="G110" i="4"/>
  <c r="D108" i="4"/>
  <c r="D109" i="4" s="1"/>
  <c r="F107" i="4"/>
  <c r="G106" i="4"/>
  <c r="G105" i="4"/>
  <c r="G104" i="4"/>
  <c r="G103" i="4"/>
  <c r="G102" i="4"/>
  <c r="C100" i="4"/>
  <c r="G99" i="4"/>
  <c r="G98" i="4"/>
  <c r="G97" i="4"/>
  <c r="G96" i="4"/>
  <c r="G95" i="4"/>
  <c r="G94" i="4"/>
  <c r="C92" i="4"/>
  <c r="C108" i="4" s="1"/>
  <c r="B92" i="4"/>
  <c r="B108" i="4" s="1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E59" i="4"/>
  <c r="E108" i="4" s="1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D33" i="4"/>
  <c r="C33" i="4"/>
  <c r="B33" i="4"/>
  <c r="F32" i="4"/>
  <c r="E32" i="4"/>
  <c r="E33" i="4" s="1"/>
  <c r="G31" i="4"/>
  <c r="G30" i="4"/>
  <c r="G29" i="4"/>
  <c r="G28" i="4"/>
  <c r="G27" i="4"/>
  <c r="G26" i="4"/>
  <c r="G32" i="4" s="1"/>
  <c r="F24" i="4"/>
  <c r="F33" i="4" s="1"/>
  <c r="G23" i="4"/>
  <c r="G22" i="4"/>
  <c r="G21" i="4"/>
  <c r="G20" i="4"/>
  <c r="G19" i="4"/>
  <c r="G16" i="4"/>
  <c r="G15" i="4"/>
  <c r="G14" i="4"/>
  <c r="G100" i="4" l="1"/>
  <c r="G107" i="4"/>
  <c r="B109" i="4"/>
  <c r="B112" i="4" s="1"/>
  <c r="G92" i="4"/>
  <c r="G59" i="4"/>
  <c r="C109" i="4"/>
  <c r="C112" i="4" s="1"/>
  <c r="E109" i="4"/>
  <c r="E112" i="4" s="1"/>
  <c r="F59" i="4"/>
  <c r="F108" i="4" s="1"/>
  <c r="F109" i="4" s="1"/>
  <c r="F112" i="4" s="1"/>
  <c r="G24" i="4"/>
  <c r="G33" i="4" s="1"/>
  <c r="G108" i="4" l="1"/>
  <c r="G109" i="4" s="1"/>
  <c r="G112" i="4" s="1"/>
</calcChain>
</file>

<file path=xl/sharedStrings.xml><?xml version="1.0" encoding="utf-8"?>
<sst xmlns="http://schemas.openxmlformats.org/spreadsheetml/2006/main" count="74" uniqueCount="71">
  <si>
    <t>FDP Form 8 - Local Disaster Risk Reduction and Management Fund Utilization</t>
  </si>
  <si>
    <t>(COA Form)</t>
  </si>
  <si>
    <t>LOCAL DISASTER RISK REDUCTION AND MANAGEMENT FUND UTILIZATION</t>
  </si>
  <si>
    <t>Province of Davao de Oro</t>
  </si>
  <si>
    <r>
      <t xml:space="preserve">REGION:  </t>
    </r>
    <r>
      <rPr>
        <sz val="11"/>
        <rFont val="Calibri"/>
        <family val="2"/>
      </rPr>
      <t>XI</t>
    </r>
    <r>
      <rPr>
        <b/>
        <sz val="11"/>
        <rFont val="Calibri"/>
        <family val="2"/>
      </rPr>
      <t xml:space="preserve">                          </t>
    </r>
  </si>
  <si>
    <t>CALENDAR YEAR:</t>
  </si>
  <si>
    <r>
      <t xml:space="preserve">PROVINCE: </t>
    </r>
    <r>
      <rPr>
        <sz val="11"/>
        <rFont val="Calibri"/>
        <family val="2"/>
      </rPr>
      <t>DAVAO DE ORO</t>
    </r>
  </si>
  <si>
    <t>QUARTER:</t>
  </si>
  <si>
    <t>Particulars</t>
  </si>
  <si>
    <t>LDRRRMF</t>
  </si>
  <si>
    <t xml:space="preserve">
NDRRMF</t>
  </si>
  <si>
    <t>From Other LGUs</t>
  </si>
  <si>
    <t>From Other Sources</t>
  </si>
  <si>
    <t xml:space="preserve">
Total</t>
  </si>
  <si>
    <t>Quick Response Fund (QRF) 
30%</t>
  </si>
  <si>
    <t>Mitigation Fund
70%</t>
  </si>
  <si>
    <t>A. Sources of Funds</t>
  </si>
  <si>
    <t xml:space="preserve">     Current Appropriation</t>
  </si>
  <si>
    <t xml:space="preserve">     Continuing Appropriation</t>
  </si>
  <si>
    <t xml:space="preserve">     Continuing Allotment</t>
  </si>
  <si>
    <t xml:space="preserve">     Previous Year's  Appropriations Transferred to the Special Trust Fund</t>
  </si>
  <si>
    <t xml:space="preserve">         LDRRMF 2019</t>
  </si>
  <si>
    <t xml:space="preserve">         LDRRMF 2020</t>
  </si>
  <si>
    <t xml:space="preserve">         LDRRMF 2021</t>
  </si>
  <si>
    <t xml:space="preserve">         LDRRMF 2022</t>
  </si>
  <si>
    <t xml:space="preserve">         LDRRMF 2023</t>
  </si>
  <si>
    <t xml:space="preserve">     Total Previous Year's  Appropriations Transferred to the Special Trust Fund</t>
  </si>
  <si>
    <t xml:space="preserve">     Transfers/Grants</t>
  </si>
  <si>
    <t xml:space="preserve">          Donations for Tropical Cyclone Agaton</t>
  </si>
  <si>
    <t xml:space="preserve">          Donations for Series of Earthquakes</t>
  </si>
  <si>
    <t xml:space="preserve">          Donations for the combined effects of the Northeast Monsoon (NM) and the trough of LPA </t>
  </si>
  <si>
    <t xml:space="preserve">          Donations for Project Presidential Assistance to farmers, fisherfolks and other families affected by El Niño</t>
  </si>
  <si>
    <t xml:space="preserve">          WFP</t>
  </si>
  <si>
    <t xml:space="preserve">          Prizes </t>
  </si>
  <si>
    <t xml:space="preserve">      Total Transfers/Grants</t>
  </si>
  <si>
    <t xml:space="preserve">      Total Funds Available</t>
  </si>
  <si>
    <t>B. Utilization</t>
  </si>
  <si>
    <t>Special Trust Fund</t>
  </si>
  <si>
    <t xml:space="preserve">     Operationalization Of 24/7 Emergency And Disaster Operation, Resilience And Resource Center And Davao De Oro Andam Action Centers</t>
  </si>
  <si>
    <t xml:space="preserve">    Upgrading of Powerhouse of Covid-19 Vaccine Storage Facility</t>
  </si>
  <si>
    <t xml:space="preserve">    Food Supplies</t>
  </si>
  <si>
    <t xml:space="preserve">    Purchase of ICT Equipment</t>
  </si>
  <si>
    <t xml:space="preserve">    Support to Community-Based Monitoring System (CBMS) Provincewide</t>
  </si>
  <si>
    <t xml:space="preserve">     Construction Materials</t>
  </si>
  <si>
    <t>Sub-Total</t>
  </si>
  <si>
    <t>Current Appropriation - MOOE</t>
  </si>
  <si>
    <t xml:space="preserve">    Fuel, Oil and Lubricants</t>
  </si>
  <si>
    <t>Current Appropriation - Capital Outlay</t>
  </si>
  <si>
    <t>Continuing Allotment</t>
  </si>
  <si>
    <t xml:space="preserve">     Total Utilization</t>
  </si>
  <si>
    <t xml:space="preserve">     Unutilized Balance</t>
  </si>
  <si>
    <t xml:space="preserve">     Add/(Deduct): Transfer to Special Trust Fund of unexpended balance of AB CY 2024</t>
  </si>
  <si>
    <t xml:space="preserve">                                Unpaid obligations</t>
  </si>
  <si>
    <t xml:space="preserve">     Net Balance</t>
  </si>
  <si>
    <t>I hereby certify that I have reviewed the contents and hereby attest to the veracity and correctness of the data or information contained in this document.</t>
  </si>
  <si>
    <t xml:space="preserve">   Provincial Accountant</t>
  </si>
  <si>
    <t xml:space="preserve">     Operationalization of 24/7 Emergency and Disaster Operation, Resilience and Resource Center and Davao de Oro Andam Action Centers   </t>
  </si>
  <si>
    <t xml:space="preserve">         LDRRMF 2024</t>
  </si>
  <si>
    <t>As of February 28, 2025</t>
  </si>
  <si>
    <t xml:space="preserve">    Prepositioning/stockpiling of food and non-food items and hygiene kits to affected families of disasters and calamities </t>
  </si>
  <si>
    <t xml:space="preserve">    Repair and Maintenance of rescue tools and equipment</t>
  </si>
  <si>
    <t xml:space="preserve">    Support in the construction of safe transitional housing  </t>
  </si>
  <si>
    <t xml:space="preserve">    CCAM - Provincial Greening Program  </t>
  </si>
  <si>
    <t xml:space="preserve">    CCAM - Provincial Solid Waste Management Program</t>
  </si>
  <si>
    <t xml:space="preserve">    CCAM - Watershed Protection and Development Program</t>
  </si>
  <si>
    <t xml:space="preserve">    CCAM for Food Security - Provincial Corn, Cassava and other Feed Grain Production Support Program</t>
  </si>
  <si>
    <t xml:space="preserve">    CCAM for Food Security - Provincial High Value Crops Development Program</t>
  </si>
  <si>
    <t xml:space="preserve">    CCAM for Food Security - Rice Production Support Program</t>
  </si>
  <si>
    <t xml:space="preserve">    CCAM - Water Ecosystem Rehabilitation and Sustainability (WatERS) Program</t>
  </si>
  <si>
    <t xml:space="preserve">     Construction of Box Culvert at Brgy. Ampawid, Laak</t>
  </si>
  <si>
    <t>(SGD.)ARIEL D. MANDAWE,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</si>
</sst>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1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 applyProtection="1">
      <alignment horizontal="left" vertical="center"/>
      <protection locked="0"/>
    </xf>
    <xf numFmtId="0" fontId="5" fillId="0" borderId="0" xfId="0" applyFont="1" applyFill="1" applyAlignment="1"/>
    <xf numFmtId="0" fontId="9" fillId="0" borderId="0" xfId="0" applyFont="1" applyFill="1"/>
    <xf numFmtId="0" fontId="7" fillId="0" borderId="0" xfId="2" applyFont="1" applyFill="1" applyBorder="1"/>
    <xf numFmtId="0" fontId="7" fillId="0" borderId="0" xfId="2" applyFont="1" applyFill="1" applyAlignment="1">
      <alignment wrapText="1"/>
    </xf>
    <xf numFmtId="0" fontId="8" fillId="0" borderId="0" xfId="2" applyFont="1" applyFill="1" applyAlignment="1" applyProtection="1">
      <alignment horizontal="left" wrapText="1"/>
      <protection locked="0"/>
    </xf>
    <xf numFmtId="0" fontId="5" fillId="0" borderId="9" xfId="0" applyFont="1" applyFill="1" applyBorder="1" applyAlignment="1">
      <alignment horizontal="center" wrapText="1"/>
    </xf>
    <xf numFmtId="0" fontId="5" fillId="0" borderId="13" xfId="0" applyFont="1" applyFill="1" applyBorder="1"/>
    <xf numFmtId="43" fontId="5" fillId="0" borderId="14" xfId="1" applyFont="1" applyFill="1" applyBorder="1"/>
    <xf numFmtId="43" fontId="5" fillId="0" borderId="15" xfId="1" applyFont="1" applyFill="1" applyBorder="1"/>
    <xf numFmtId="43" fontId="9" fillId="0" borderId="0" xfId="0" applyNumberFormat="1" applyFont="1" applyFill="1"/>
    <xf numFmtId="43" fontId="4" fillId="0" borderId="14" xfId="1" applyFont="1" applyFill="1" applyBorder="1"/>
    <xf numFmtId="0" fontId="4" fillId="0" borderId="16" xfId="0" applyFont="1" applyFill="1" applyBorder="1"/>
    <xf numFmtId="43" fontId="4" fillId="0" borderId="17" xfId="1" applyFont="1" applyFill="1" applyBorder="1"/>
    <xf numFmtId="43" fontId="4" fillId="0" borderId="18" xfId="1" applyFont="1" applyFill="1" applyBorder="1"/>
    <xf numFmtId="0" fontId="4" fillId="0" borderId="19" xfId="0" applyFont="1" applyFill="1" applyBorder="1" applyAlignment="1">
      <alignment horizontal="left" vertical="center" wrapText="1"/>
    </xf>
    <xf numFmtId="43" fontId="4" fillId="0" borderId="20" xfId="1" applyFont="1" applyFill="1" applyBorder="1" applyAlignment="1">
      <alignment vertical="center"/>
    </xf>
    <xf numFmtId="43" fontId="4" fillId="0" borderId="17" xfId="1" applyFont="1" applyFill="1" applyBorder="1" applyAlignment="1">
      <alignment vertical="center"/>
    </xf>
    <xf numFmtId="43" fontId="4" fillId="0" borderId="18" xfId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3" fontId="9" fillId="0" borderId="0" xfId="0" applyNumberFormat="1" applyFont="1" applyFill="1" applyAlignment="1">
      <alignment vertical="center"/>
    </xf>
    <xf numFmtId="43" fontId="4" fillId="0" borderId="21" xfId="1" applyFont="1" applyFill="1" applyBorder="1" applyAlignment="1">
      <alignment vertical="center"/>
    </xf>
    <xf numFmtId="43" fontId="4" fillId="0" borderId="2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43" fontId="4" fillId="0" borderId="14" xfId="1" applyFont="1" applyFill="1" applyBorder="1" applyAlignment="1">
      <alignment vertical="center"/>
    </xf>
    <xf numFmtId="43" fontId="5" fillId="0" borderId="14" xfId="1" applyFont="1" applyFill="1" applyBorder="1" applyAlignment="1">
      <alignment vertical="center"/>
    </xf>
    <xf numFmtId="43" fontId="5" fillId="0" borderId="15" xfId="1" applyFont="1" applyFill="1" applyBorder="1" applyAlignment="1">
      <alignment vertical="center"/>
    </xf>
    <xf numFmtId="0" fontId="4" fillId="0" borderId="19" xfId="0" applyFont="1" applyFill="1" applyBorder="1"/>
    <xf numFmtId="43" fontId="4" fillId="0" borderId="23" xfId="1" applyFont="1" applyFill="1" applyBorder="1"/>
    <xf numFmtId="43" fontId="4" fillId="0" borderId="20" xfId="1" applyFont="1" applyFill="1" applyBorder="1"/>
    <xf numFmtId="43" fontId="4" fillId="0" borderId="18" xfId="1" applyFont="1" applyFill="1" applyBorder="1" applyAlignment="1"/>
    <xf numFmtId="0" fontId="4" fillId="0" borderId="19" xfId="0" applyFont="1" applyFill="1" applyBorder="1" applyAlignment="1">
      <alignment wrapText="1"/>
    </xf>
    <xf numFmtId="43" fontId="4" fillId="0" borderId="21" xfId="1" applyFont="1" applyFill="1" applyBorder="1" applyAlignment="1"/>
    <xf numFmtId="0" fontId="5" fillId="0" borderId="16" xfId="0" applyFont="1" applyFill="1" applyBorder="1"/>
    <xf numFmtId="43" fontId="5" fillId="0" borderId="17" xfId="1" applyFont="1" applyFill="1" applyBorder="1"/>
    <xf numFmtId="43" fontId="5" fillId="0" borderId="18" xfId="1" applyFont="1" applyFill="1" applyBorder="1"/>
    <xf numFmtId="0" fontId="8" fillId="0" borderId="19" xfId="0" applyFont="1" applyFill="1" applyBorder="1" applyAlignment="1">
      <alignment wrapText="1"/>
    </xf>
    <xf numFmtId="43" fontId="4" fillId="0" borderId="23" xfId="1" applyFont="1" applyFill="1" applyBorder="1" applyAlignment="1"/>
    <xf numFmtId="43" fontId="4" fillId="0" borderId="20" xfId="1" applyFont="1" applyFill="1" applyBorder="1" applyAlignment="1"/>
    <xf numFmtId="43" fontId="4" fillId="0" borderId="21" xfId="1" applyFont="1" applyFill="1" applyBorder="1"/>
    <xf numFmtId="43" fontId="9" fillId="0" borderId="0" xfId="1" applyFont="1" applyFill="1"/>
    <xf numFmtId="0" fontId="8" fillId="0" borderId="16" xfId="0" applyFont="1" applyFill="1" applyBorder="1" applyAlignment="1">
      <alignment wrapText="1"/>
    </xf>
    <xf numFmtId="43" fontId="4" fillId="0" borderId="17" xfId="1" applyFont="1" applyFill="1" applyBorder="1" applyAlignment="1"/>
    <xf numFmtId="0" fontId="4" fillId="0" borderId="24" xfId="0" applyFont="1" applyFill="1" applyBorder="1" applyAlignment="1">
      <alignment wrapText="1"/>
    </xf>
    <xf numFmtId="0" fontId="4" fillId="0" borderId="25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43" fontId="4" fillId="0" borderId="22" xfId="1" applyFont="1" applyFill="1" applyBorder="1" applyAlignment="1"/>
    <xf numFmtId="43" fontId="4" fillId="0" borderId="22" xfId="1" applyFont="1" applyFill="1" applyBorder="1"/>
    <xf numFmtId="0" fontId="4" fillId="0" borderId="13" xfId="0" applyFont="1" applyFill="1" applyBorder="1" applyAlignment="1">
      <alignment wrapText="1"/>
    </xf>
    <xf numFmtId="43" fontId="4" fillId="0" borderId="14" xfId="1" applyFont="1" applyFill="1" applyBorder="1" applyAlignment="1"/>
    <xf numFmtId="43" fontId="4" fillId="0" borderId="15" xfId="1" applyFont="1" applyFill="1" applyBorder="1"/>
    <xf numFmtId="0" fontId="5" fillId="0" borderId="27" xfId="0" applyFont="1" applyFill="1" applyBorder="1" applyAlignment="1">
      <alignment wrapText="1"/>
    </xf>
    <xf numFmtId="43" fontId="4" fillId="0" borderId="5" xfId="1" applyFont="1" applyFill="1" applyBorder="1" applyAlignment="1"/>
    <xf numFmtId="43" fontId="4" fillId="0" borderId="5" xfId="1" applyFont="1" applyFill="1" applyBorder="1"/>
    <xf numFmtId="43" fontId="4" fillId="0" borderId="28" xfId="1" applyFont="1" applyFill="1" applyBorder="1"/>
    <xf numFmtId="43" fontId="4" fillId="0" borderId="29" xfId="1" applyFont="1" applyFill="1" applyBorder="1" applyAlignment="1"/>
    <xf numFmtId="0" fontId="4" fillId="0" borderId="16" xfId="0" applyFont="1" applyFill="1" applyBorder="1" applyAlignment="1">
      <alignment wrapText="1"/>
    </xf>
    <xf numFmtId="0" fontId="4" fillId="0" borderId="30" xfId="0" applyFont="1" applyFill="1" applyBorder="1" applyAlignment="1">
      <alignment wrapText="1"/>
    </xf>
    <xf numFmtId="43" fontId="4" fillId="0" borderId="31" xfId="1" applyFont="1" applyFill="1" applyBorder="1" applyAlignment="1"/>
    <xf numFmtId="43" fontId="4" fillId="0" borderId="32" xfId="1" applyFont="1" applyFill="1" applyBorder="1" applyAlignment="1"/>
    <xf numFmtId="0" fontId="5" fillId="0" borderId="1" xfId="0" applyFont="1" applyFill="1" applyBorder="1" applyAlignment="1">
      <alignment wrapText="1"/>
    </xf>
    <xf numFmtId="43" fontId="4" fillId="0" borderId="33" xfId="1" applyFont="1" applyFill="1" applyBorder="1" applyAlignment="1"/>
    <xf numFmtId="43" fontId="4" fillId="0" borderId="4" xfId="1" applyFont="1" applyFill="1" applyBorder="1" applyAlignment="1"/>
    <xf numFmtId="43" fontId="4" fillId="0" borderId="4" xfId="1" applyFont="1" applyFill="1" applyBorder="1"/>
    <xf numFmtId="43" fontId="4" fillId="0" borderId="7" xfId="1" applyFont="1" applyFill="1" applyBorder="1"/>
    <xf numFmtId="43" fontId="4" fillId="0" borderId="0" xfId="0" applyNumberFormat="1" applyFont="1" applyFill="1"/>
    <xf numFmtId="0" fontId="4" fillId="0" borderId="27" xfId="0" applyFont="1" applyFill="1" applyBorder="1" applyAlignment="1">
      <alignment wrapText="1"/>
    </xf>
    <xf numFmtId="43" fontId="4" fillId="0" borderId="3" xfId="1" applyFont="1" applyFill="1" applyBorder="1" applyAlignment="1"/>
    <xf numFmtId="0" fontId="4" fillId="0" borderId="8" xfId="0" applyFont="1" applyFill="1" applyBorder="1" applyAlignment="1">
      <alignment wrapText="1"/>
    </xf>
    <xf numFmtId="43" fontId="4" fillId="0" borderId="34" xfId="1" applyFont="1" applyFill="1" applyBorder="1" applyAlignment="1"/>
    <xf numFmtId="43" fontId="4" fillId="0" borderId="10" xfId="1" applyFont="1" applyFill="1" applyBorder="1" applyAlignment="1"/>
    <xf numFmtId="43" fontId="4" fillId="0" borderId="10" xfId="1" applyFont="1" applyFill="1" applyBorder="1"/>
    <xf numFmtId="43" fontId="5" fillId="0" borderId="20" xfId="1" applyFont="1" applyBorder="1"/>
    <xf numFmtId="43" fontId="5" fillId="0" borderId="21" xfId="1" applyFont="1" applyBorder="1"/>
    <xf numFmtId="0" fontId="4" fillId="0" borderId="30" xfId="0" applyFont="1" applyFill="1" applyBorder="1"/>
    <xf numFmtId="43" fontId="5" fillId="0" borderId="22" xfId="1" applyFont="1" applyBorder="1"/>
    <xf numFmtId="43" fontId="5" fillId="0" borderId="14" xfId="1" applyFont="1" applyBorder="1"/>
    <xf numFmtId="43" fontId="5" fillId="0" borderId="15" xfId="1" applyFont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43" fontId="4" fillId="0" borderId="0" xfId="1" applyFont="1" applyFill="1"/>
    <xf numFmtId="43" fontId="5" fillId="0" borderId="0" xfId="1" applyFont="1" applyFill="1"/>
    <xf numFmtId="43" fontId="5" fillId="0" borderId="0" xfId="1" applyFont="1" applyFill="1" applyAlignment="1">
      <alignment horizontal="left" vertical="top" wrapText="1"/>
    </xf>
    <xf numFmtId="43" fontId="5" fillId="0" borderId="35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zoomScaleNormal="100" workbookViewId="0">
      <selection activeCell="A117" sqref="A117"/>
    </sheetView>
  </sheetViews>
  <sheetFormatPr defaultColWidth="9.140625" defaultRowHeight="15" x14ac:dyDescent="0.25"/>
  <cols>
    <col min="1" max="1" width="87.5703125" style="3" customWidth="1"/>
    <col min="2" max="2" width="15.7109375" style="88" customWidth="1"/>
    <col min="3" max="3" width="14.85546875" style="88" customWidth="1"/>
    <col min="4" max="4" width="10.5703125" style="88" customWidth="1"/>
    <col min="5" max="5" width="14.140625" style="88" customWidth="1"/>
    <col min="6" max="6" width="15.28515625" style="88" customWidth="1"/>
    <col min="7" max="7" width="15.7109375" style="88" customWidth="1"/>
    <col min="8" max="8" width="1.7109375" style="3" customWidth="1"/>
    <col min="9" max="13" width="9.140625" style="3" hidden="1" customWidth="1"/>
    <col min="14" max="14" width="15.42578125" style="3" customWidth="1"/>
    <col min="15" max="15" width="9.140625" style="3"/>
    <col min="16" max="16" width="16.85546875" style="3" bestFit="1" customWidth="1"/>
    <col min="17" max="16384" width="9.140625" style="3"/>
  </cols>
  <sheetData>
    <row r="1" spans="1:16" ht="20.4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16" ht="20.45" customHeight="1" x14ac:dyDescent="0.25">
      <c r="A2" s="2" t="s">
        <v>1</v>
      </c>
      <c r="B2" s="2"/>
      <c r="C2" s="2"/>
      <c r="D2" s="2"/>
      <c r="E2" s="2"/>
      <c r="F2" s="2"/>
      <c r="G2" s="2"/>
    </row>
    <row r="3" spans="1:16" ht="20.45" customHeight="1" x14ac:dyDescent="0.25">
      <c r="A3" s="2"/>
      <c r="B3" s="2"/>
      <c r="C3" s="2"/>
      <c r="D3" s="2"/>
      <c r="E3" s="2"/>
      <c r="F3" s="2"/>
      <c r="G3" s="2"/>
    </row>
    <row r="4" spans="1:16" ht="20.45" customHeight="1" x14ac:dyDescent="0.25">
      <c r="A4" s="98" t="s">
        <v>2</v>
      </c>
      <c r="B4" s="98"/>
      <c r="C4" s="98"/>
      <c r="D4" s="98"/>
      <c r="E4" s="98"/>
      <c r="F4" s="98"/>
      <c r="G4" s="98"/>
    </row>
    <row r="5" spans="1:16" ht="20.45" hidden="1" customHeight="1" x14ac:dyDescent="0.25">
      <c r="A5" s="98" t="s">
        <v>58</v>
      </c>
      <c r="B5" s="98"/>
      <c r="C5" s="98"/>
      <c r="D5" s="98"/>
      <c r="E5" s="98"/>
      <c r="F5" s="98"/>
      <c r="G5" s="98"/>
    </row>
    <row r="6" spans="1:16" ht="20.45" hidden="1" customHeight="1" x14ac:dyDescent="0.25">
      <c r="A6" s="98" t="s">
        <v>3</v>
      </c>
      <c r="B6" s="98"/>
      <c r="C6" s="98"/>
      <c r="D6" s="98"/>
      <c r="E6" s="98"/>
      <c r="F6" s="98"/>
      <c r="G6" s="98"/>
    </row>
    <row r="7" spans="1:16" ht="20.45" customHeight="1" x14ac:dyDescent="0.25">
      <c r="A7" s="98"/>
      <c r="B7" s="98"/>
      <c r="C7" s="98"/>
      <c r="D7" s="98"/>
      <c r="E7" s="98"/>
      <c r="F7" s="98"/>
      <c r="G7" s="98"/>
      <c r="H7" s="98"/>
    </row>
    <row r="8" spans="1:16" ht="20.45" customHeight="1" x14ac:dyDescent="0.25">
      <c r="A8" s="4" t="s">
        <v>4</v>
      </c>
      <c r="B8" s="5" t="s">
        <v>5</v>
      </c>
      <c r="C8" s="6">
        <v>2025</v>
      </c>
      <c r="D8" s="7"/>
      <c r="E8" s="7"/>
      <c r="F8" s="7"/>
      <c r="G8" s="7"/>
      <c r="H8" s="8"/>
    </row>
    <row r="9" spans="1:16" s="8" customFormat="1" ht="20.45" customHeight="1" x14ac:dyDescent="0.25">
      <c r="A9" s="9" t="s">
        <v>6</v>
      </c>
      <c r="B9" s="10" t="s">
        <v>7</v>
      </c>
      <c r="C9" s="11">
        <v>1</v>
      </c>
      <c r="D9" s="7"/>
      <c r="E9" s="7"/>
      <c r="F9" s="7"/>
      <c r="G9" s="7"/>
    </row>
    <row r="10" spans="1:16" s="8" customFormat="1" ht="20.45" customHeight="1" thickBot="1" x14ac:dyDescent="0.3">
      <c r="A10" s="96"/>
      <c r="B10" s="96"/>
      <c r="C10" s="96"/>
      <c r="D10" s="96"/>
      <c r="E10" s="96"/>
      <c r="F10" s="96"/>
      <c r="G10" s="96"/>
    </row>
    <row r="11" spans="1:16" s="8" customFormat="1" ht="20.45" customHeight="1" x14ac:dyDescent="0.25">
      <c r="A11" s="99" t="s">
        <v>8</v>
      </c>
      <c r="B11" s="101" t="s">
        <v>9</v>
      </c>
      <c r="C11" s="102"/>
      <c r="D11" s="103" t="s">
        <v>10</v>
      </c>
      <c r="E11" s="105" t="s">
        <v>11</v>
      </c>
      <c r="F11" s="107" t="s">
        <v>12</v>
      </c>
      <c r="G11" s="109" t="s">
        <v>13</v>
      </c>
    </row>
    <row r="12" spans="1:16" s="8" customFormat="1" ht="60" customHeight="1" thickBot="1" x14ac:dyDescent="0.3">
      <c r="A12" s="100"/>
      <c r="B12" s="12" t="s">
        <v>14</v>
      </c>
      <c r="C12" s="97" t="s">
        <v>15</v>
      </c>
      <c r="D12" s="104"/>
      <c r="E12" s="106"/>
      <c r="F12" s="108"/>
      <c r="G12" s="110"/>
    </row>
    <row r="13" spans="1:16" s="8" customFormat="1" ht="20.45" customHeight="1" thickBot="1" x14ac:dyDescent="0.3">
      <c r="A13" s="13" t="s">
        <v>16</v>
      </c>
      <c r="B13" s="14"/>
      <c r="C13" s="14"/>
      <c r="D13" s="14"/>
      <c r="E13" s="14"/>
      <c r="F13" s="14"/>
      <c r="G13" s="15"/>
      <c r="N13" s="16"/>
    </row>
    <row r="14" spans="1:16" s="8" customFormat="1" ht="20.45" customHeight="1" thickBot="1" x14ac:dyDescent="0.3">
      <c r="A14" s="13" t="s">
        <v>17</v>
      </c>
      <c r="B14" s="14">
        <v>42600000</v>
      </c>
      <c r="C14" s="14">
        <v>99400000</v>
      </c>
      <c r="D14" s="14"/>
      <c r="E14" s="14"/>
      <c r="F14" s="14"/>
      <c r="G14" s="15">
        <f>SUM(B14:F14)</f>
        <v>142000000</v>
      </c>
      <c r="N14" s="16"/>
    </row>
    <row r="15" spans="1:16" s="8" customFormat="1" ht="20.45" hidden="1" customHeight="1" thickBot="1" x14ac:dyDescent="0.3">
      <c r="A15" s="13" t="s">
        <v>18</v>
      </c>
      <c r="B15" s="14"/>
      <c r="C15" s="14"/>
      <c r="D15" s="14"/>
      <c r="E15" s="14"/>
      <c r="F15" s="14"/>
      <c r="G15" s="15">
        <f>SUM(B15:F15)</f>
        <v>0</v>
      </c>
      <c r="N15" s="16"/>
    </row>
    <row r="16" spans="1:16" s="8" customFormat="1" ht="20.45" customHeight="1" thickBot="1" x14ac:dyDescent="0.3">
      <c r="A16" s="13" t="s">
        <v>19</v>
      </c>
      <c r="B16" s="17"/>
      <c r="C16" s="14"/>
      <c r="D16" s="17"/>
      <c r="E16" s="17"/>
      <c r="F16" s="14">
        <v>25500360.399999999</v>
      </c>
      <c r="G16" s="15">
        <f>SUM(B16:F16)</f>
        <v>25500360.399999999</v>
      </c>
      <c r="P16" s="16"/>
    </row>
    <row r="17" spans="1:16" s="8" customFormat="1" ht="20.45" customHeight="1" x14ac:dyDescent="0.25">
      <c r="A17" s="18" t="s">
        <v>20</v>
      </c>
      <c r="B17" s="19"/>
      <c r="C17" s="19"/>
      <c r="D17" s="19"/>
      <c r="E17" s="19"/>
      <c r="F17" s="19"/>
      <c r="G17" s="20"/>
    </row>
    <row r="18" spans="1:16" s="25" customFormat="1" ht="20.45" hidden="1" customHeight="1" x14ac:dyDescent="0.25">
      <c r="A18" s="21" t="s">
        <v>21</v>
      </c>
      <c r="B18" s="22"/>
      <c r="C18" s="23"/>
      <c r="D18" s="23"/>
      <c r="E18" s="23"/>
      <c r="F18" s="23"/>
      <c r="G18" s="24"/>
      <c r="N18" s="26"/>
    </row>
    <row r="19" spans="1:16" s="25" customFormat="1" ht="20.45" customHeight="1" x14ac:dyDescent="0.25">
      <c r="A19" s="21" t="s">
        <v>22</v>
      </c>
      <c r="B19" s="22"/>
      <c r="C19" s="22"/>
      <c r="D19" s="22"/>
      <c r="E19" s="22"/>
      <c r="F19" s="22">
        <v>252122.60999999917</v>
      </c>
      <c r="G19" s="24">
        <f t="shared" ref="G19:G31" si="0">SUM(C19:F19)</f>
        <v>252122.60999999917</v>
      </c>
      <c r="N19" s="26"/>
    </row>
    <row r="20" spans="1:16" s="25" customFormat="1" ht="20.45" customHeight="1" x14ac:dyDescent="0.25">
      <c r="A20" s="21" t="s">
        <v>23</v>
      </c>
      <c r="B20" s="22"/>
      <c r="C20" s="22"/>
      <c r="D20" s="22"/>
      <c r="E20" s="22"/>
      <c r="F20" s="22">
        <v>134973.50000000023</v>
      </c>
      <c r="G20" s="24">
        <f t="shared" si="0"/>
        <v>134973.50000000023</v>
      </c>
      <c r="N20" s="26"/>
    </row>
    <row r="21" spans="1:16" s="25" customFormat="1" ht="20.45" customHeight="1" x14ac:dyDescent="0.25">
      <c r="A21" s="21" t="s">
        <v>24</v>
      </c>
      <c r="B21" s="22"/>
      <c r="C21" s="22"/>
      <c r="D21" s="22"/>
      <c r="E21" s="22"/>
      <c r="F21" s="22">
        <v>8481480.4899999984</v>
      </c>
      <c r="G21" s="27">
        <f t="shared" si="0"/>
        <v>8481480.4899999984</v>
      </c>
      <c r="N21" s="26"/>
    </row>
    <row r="22" spans="1:16" s="25" customFormat="1" ht="20.45" customHeight="1" x14ac:dyDescent="0.25">
      <c r="A22" s="21" t="s">
        <v>25</v>
      </c>
      <c r="B22" s="22"/>
      <c r="C22" s="22"/>
      <c r="D22" s="22"/>
      <c r="E22" s="22"/>
      <c r="F22" s="22">
        <v>39675240.299999997</v>
      </c>
      <c r="G22" s="27">
        <f t="shared" si="0"/>
        <v>39675240.299999997</v>
      </c>
      <c r="N22" s="26"/>
    </row>
    <row r="23" spans="1:16" s="25" customFormat="1" ht="20.45" customHeight="1" thickBot="1" x14ac:dyDescent="0.3">
      <c r="A23" s="21" t="s">
        <v>57</v>
      </c>
      <c r="B23" s="28"/>
      <c r="C23" s="28"/>
      <c r="D23" s="28"/>
      <c r="E23" s="28"/>
      <c r="F23" s="28">
        <v>36517288.920000002</v>
      </c>
      <c r="G23" s="27">
        <f t="shared" si="0"/>
        <v>36517288.920000002</v>
      </c>
      <c r="N23" s="26"/>
    </row>
    <row r="24" spans="1:16" s="25" customFormat="1" ht="20.45" customHeight="1" thickBot="1" x14ac:dyDescent="0.3">
      <c r="A24" s="29" t="s">
        <v>26</v>
      </c>
      <c r="B24" s="30"/>
      <c r="C24" s="30"/>
      <c r="D24" s="30"/>
      <c r="E24" s="30"/>
      <c r="F24" s="31">
        <f>SUM(F18:F23)</f>
        <v>85061105.819999993</v>
      </c>
      <c r="G24" s="32">
        <f t="shared" si="0"/>
        <v>85061105.819999993</v>
      </c>
      <c r="N24" s="26"/>
    </row>
    <row r="25" spans="1:16" s="8" customFormat="1" ht="20.45" customHeight="1" x14ac:dyDescent="0.25">
      <c r="A25" s="18" t="s">
        <v>27</v>
      </c>
      <c r="B25" s="19"/>
      <c r="C25" s="19"/>
      <c r="D25" s="19"/>
      <c r="E25" s="19"/>
      <c r="F25" s="19"/>
      <c r="G25" s="24"/>
    </row>
    <row r="26" spans="1:16" s="8" customFormat="1" ht="20.45" customHeight="1" x14ac:dyDescent="0.25">
      <c r="A26" s="33" t="s">
        <v>28</v>
      </c>
      <c r="B26" s="34"/>
      <c r="C26" s="35"/>
      <c r="D26" s="35"/>
      <c r="E26" s="35">
        <v>304092.12</v>
      </c>
      <c r="F26" s="35"/>
      <c r="G26" s="36">
        <f t="shared" si="0"/>
        <v>304092.12</v>
      </c>
    </row>
    <row r="27" spans="1:16" s="8" customFormat="1" ht="20.45" customHeight="1" x14ac:dyDescent="0.25">
      <c r="A27" s="33" t="s">
        <v>29</v>
      </c>
      <c r="B27" s="34"/>
      <c r="C27" s="35"/>
      <c r="D27" s="35"/>
      <c r="E27" s="35">
        <v>1335610</v>
      </c>
      <c r="F27" s="35">
        <v>6014621.25</v>
      </c>
      <c r="G27" s="36">
        <f t="shared" si="0"/>
        <v>7350231.25</v>
      </c>
    </row>
    <row r="28" spans="1:16" s="8" customFormat="1" ht="20.45" customHeight="1" x14ac:dyDescent="0.25">
      <c r="A28" s="37" t="s">
        <v>30</v>
      </c>
      <c r="B28" s="34"/>
      <c r="C28" s="35"/>
      <c r="D28" s="35"/>
      <c r="E28" s="35">
        <v>3391199.95</v>
      </c>
      <c r="F28" s="35">
        <v>15886293.25</v>
      </c>
      <c r="G28" s="36">
        <f t="shared" si="0"/>
        <v>19277493.199999999</v>
      </c>
    </row>
    <row r="29" spans="1:16" s="8" customFormat="1" ht="29.25" customHeight="1" x14ac:dyDescent="0.25">
      <c r="A29" s="37" t="s">
        <v>31</v>
      </c>
      <c r="B29" s="34"/>
      <c r="C29" s="35"/>
      <c r="D29" s="35"/>
      <c r="E29" s="35"/>
      <c r="F29" s="35">
        <v>370000</v>
      </c>
      <c r="G29" s="36">
        <f t="shared" si="0"/>
        <v>370000</v>
      </c>
    </row>
    <row r="30" spans="1:16" s="8" customFormat="1" ht="20.45" customHeight="1" x14ac:dyDescent="0.25">
      <c r="A30" s="33" t="s">
        <v>32</v>
      </c>
      <c r="B30" s="34"/>
      <c r="C30" s="35"/>
      <c r="D30" s="35"/>
      <c r="E30" s="35"/>
      <c r="F30" s="35">
        <v>6600</v>
      </c>
      <c r="G30" s="36">
        <f t="shared" si="0"/>
        <v>6600</v>
      </c>
    </row>
    <row r="31" spans="1:16" s="8" customFormat="1" ht="20.45" customHeight="1" thickBot="1" x14ac:dyDescent="0.3">
      <c r="A31" s="33" t="s">
        <v>33</v>
      </c>
      <c r="B31" s="34"/>
      <c r="C31" s="35"/>
      <c r="D31" s="35"/>
      <c r="E31" s="35"/>
      <c r="F31" s="35">
        <v>15000</v>
      </c>
      <c r="G31" s="38">
        <f t="shared" si="0"/>
        <v>15000</v>
      </c>
      <c r="P31" s="16"/>
    </row>
    <row r="32" spans="1:16" s="8" customFormat="1" ht="20.45" customHeight="1" thickBot="1" x14ac:dyDescent="0.3">
      <c r="A32" s="13" t="s">
        <v>34</v>
      </c>
      <c r="B32" s="17"/>
      <c r="C32" s="17"/>
      <c r="D32" s="17"/>
      <c r="E32" s="14">
        <f>SUM(E26:E31)</f>
        <v>5030902.07</v>
      </c>
      <c r="F32" s="14">
        <f>SUM(F26:F31)</f>
        <v>22292514.5</v>
      </c>
      <c r="G32" s="32">
        <f>SUM(G26:G31)</f>
        <v>27323416.57</v>
      </c>
    </row>
    <row r="33" spans="1:16" s="8" customFormat="1" ht="20.45" customHeight="1" thickBot="1" x14ac:dyDescent="0.3">
      <c r="A33" s="13" t="s">
        <v>35</v>
      </c>
      <c r="B33" s="14">
        <f>B14</f>
        <v>42600000</v>
      </c>
      <c r="C33" s="14">
        <f>C14+C16</f>
        <v>99400000</v>
      </c>
      <c r="D33" s="14">
        <f>SUM(D14:D32)</f>
        <v>0</v>
      </c>
      <c r="E33" s="14">
        <f>E32+E16</f>
        <v>5030902.07</v>
      </c>
      <c r="F33" s="14">
        <f>F16+F24+F15+F32</f>
        <v>132853980.72</v>
      </c>
      <c r="G33" s="15">
        <f>G14+G16+G24+G32+G15</f>
        <v>279884882.79000002</v>
      </c>
      <c r="N33" s="16"/>
    </row>
    <row r="34" spans="1:16" s="8" customFormat="1" ht="20.100000000000001" customHeight="1" thickBot="1" x14ac:dyDescent="0.3">
      <c r="A34" s="13" t="s">
        <v>36</v>
      </c>
      <c r="B34" s="14"/>
      <c r="C34" s="14"/>
      <c r="D34" s="14"/>
      <c r="E34" s="14"/>
      <c r="F34" s="14"/>
      <c r="G34" s="15"/>
    </row>
    <row r="35" spans="1:16" s="8" customFormat="1" ht="20.100000000000001" customHeight="1" x14ac:dyDescent="0.25">
      <c r="A35" s="39" t="s">
        <v>37</v>
      </c>
      <c r="B35" s="40"/>
      <c r="C35" s="40"/>
      <c r="D35" s="40"/>
      <c r="E35" s="40"/>
      <c r="F35" s="40"/>
      <c r="G35" s="41"/>
    </row>
    <row r="36" spans="1:16" s="8" customFormat="1" ht="30" customHeight="1" x14ac:dyDescent="0.25">
      <c r="A36" s="42" t="s">
        <v>38</v>
      </c>
      <c r="B36" s="43"/>
      <c r="C36" s="44"/>
      <c r="D36" s="35"/>
      <c r="E36" s="35"/>
      <c r="F36" s="44">
        <f>549360+70028.2</f>
        <v>619388.19999999995</v>
      </c>
      <c r="G36" s="45">
        <f t="shared" ref="G36:G106" si="1">SUM(B36:F36)</f>
        <v>619388.19999999995</v>
      </c>
      <c r="P36" s="46"/>
    </row>
    <row r="37" spans="1:16" s="8" customFormat="1" ht="20.100000000000001" customHeight="1" x14ac:dyDescent="0.25">
      <c r="A37" s="50" t="s">
        <v>43</v>
      </c>
      <c r="B37" s="44"/>
      <c r="C37" s="44"/>
      <c r="D37" s="35"/>
      <c r="E37" s="35">
        <f>4204398.95+8131-768600</f>
        <v>3443929.95</v>
      </c>
      <c r="F37" s="44">
        <f>2843360+3496545+3600479+146432.55-1874580+207900+551988+607898.52</f>
        <v>9580023.0700000003</v>
      </c>
      <c r="G37" s="45">
        <f t="shared" si="1"/>
        <v>13023953.02</v>
      </c>
      <c r="P37" s="46"/>
    </row>
    <row r="38" spans="1:16" s="8" customFormat="1" ht="20.100000000000001" customHeight="1" x14ac:dyDescent="0.25">
      <c r="A38" s="42" t="s">
        <v>39</v>
      </c>
      <c r="B38" s="44"/>
      <c r="C38" s="44"/>
      <c r="D38" s="35"/>
      <c r="E38" s="35"/>
      <c r="F38" s="44">
        <v>22084.55</v>
      </c>
      <c r="G38" s="45">
        <f t="shared" si="1"/>
        <v>22084.55</v>
      </c>
    </row>
    <row r="39" spans="1:16" s="8" customFormat="1" ht="20.100000000000001" customHeight="1" x14ac:dyDescent="0.25">
      <c r="A39" s="42" t="s">
        <v>42</v>
      </c>
      <c r="B39" s="44"/>
      <c r="C39" s="44"/>
      <c r="D39" s="35"/>
      <c r="E39" s="35"/>
      <c r="F39" s="44">
        <v>207675</v>
      </c>
      <c r="G39" s="45">
        <f t="shared" si="1"/>
        <v>207675</v>
      </c>
      <c r="P39" s="16"/>
    </row>
    <row r="40" spans="1:16" s="8" customFormat="1" ht="30" customHeight="1" x14ac:dyDescent="0.25">
      <c r="A40" s="47" t="s">
        <v>59</v>
      </c>
      <c r="B40" s="48"/>
      <c r="C40" s="48"/>
      <c r="D40" s="19"/>
      <c r="E40" s="19"/>
      <c r="F40" s="48">
        <v>951049.17999999993</v>
      </c>
      <c r="G40" s="45">
        <f t="shared" si="1"/>
        <v>951049.17999999993</v>
      </c>
    </row>
    <row r="41" spans="1:16" s="8" customFormat="1" ht="20.100000000000001" customHeight="1" x14ac:dyDescent="0.25">
      <c r="A41" s="37" t="s">
        <v>60</v>
      </c>
      <c r="B41" s="43"/>
      <c r="C41" s="44"/>
      <c r="D41" s="35"/>
      <c r="E41" s="35"/>
      <c r="F41" s="44">
        <v>375818</v>
      </c>
      <c r="G41" s="45">
        <f t="shared" si="1"/>
        <v>375818</v>
      </c>
    </row>
    <row r="42" spans="1:16" s="8" customFormat="1" ht="20.100000000000001" customHeight="1" x14ac:dyDescent="0.25">
      <c r="A42" s="49" t="s">
        <v>61</v>
      </c>
      <c r="B42" s="44"/>
      <c r="C42" s="44"/>
      <c r="D42" s="35"/>
      <c r="E42" s="35"/>
      <c r="F42" s="44">
        <v>4445714</v>
      </c>
      <c r="G42" s="45">
        <f t="shared" si="1"/>
        <v>4445714</v>
      </c>
    </row>
    <row r="43" spans="1:16" s="8" customFormat="1" ht="20.100000000000001" customHeight="1" x14ac:dyDescent="0.25">
      <c r="A43" s="50" t="s">
        <v>41</v>
      </c>
      <c r="B43" s="44"/>
      <c r="C43" s="44"/>
      <c r="D43" s="35"/>
      <c r="E43" s="35"/>
      <c r="F43" s="44">
        <v>429470</v>
      </c>
      <c r="G43" s="45">
        <f t="shared" si="1"/>
        <v>429470</v>
      </c>
    </row>
    <row r="44" spans="1:16" s="8" customFormat="1" ht="20.100000000000001" customHeight="1" x14ac:dyDescent="0.25">
      <c r="A44" s="37" t="s">
        <v>46</v>
      </c>
      <c r="B44" s="44"/>
      <c r="C44" s="44"/>
      <c r="D44" s="35"/>
      <c r="E44" s="35">
        <v>246726</v>
      </c>
      <c r="F44" s="44">
        <v>1905</v>
      </c>
      <c r="G44" s="45">
        <f t="shared" si="1"/>
        <v>248631</v>
      </c>
    </row>
    <row r="45" spans="1:16" s="8" customFormat="1" ht="20.100000000000001" customHeight="1" thickBot="1" x14ac:dyDescent="0.3">
      <c r="A45" s="37" t="s">
        <v>40</v>
      </c>
      <c r="B45" s="44"/>
      <c r="C45" s="44"/>
      <c r="D45" s="35"/>
      <c r="E45" s="35">
        <v>768600</v>
      </c>
      <c r="F45" s="44"/>
      <c r="G45" s="45">
        <f t="shared" si="1"/>
        <v>768600</v>
      </c>
      <c r="P45" s="16"/>
    </row>
    <row r="46" spans="1:16" s="8" customFormat="1" ht="20.100000000000001" hidden="1" customHeight="1" x14ac:dyDescent="0.25">
      <c r="A46" s="50"/>
      <c r="B46" s="44"/>
      <c r="C46" s="44"/>
      <c r="D46" s="35"/>
      <c r="E46" s="35"/>
      <c r="F46" s="44"/>
      <c r="G46" s="45">
        <f t="shared" si="1"/>
        <v>0</v>
      </c>
    </row>
    <row r="47" spans="1:16" s="8" customFormat="1" ht="20.100000000000001" hidden="1" customHeight="1" x14ac:dyDescent="0.25">
      <c r="A47" s="50"/>
      <c r="B47" s="44"/>
      <c r="C47" s="44"/>
      <c r="D47" s="35"/>
      <c r="E47" s="35"/>
      <c r="F47" s="44"/>
      <c r="G47" s="45">
        <f t="shared" si="1"/>
        <v>0</v>
      </c>
    </row>
    <row r="48" spans="1:16" s="8" customFormat="1" ht="20.100000000000001" hidden="1" customHeight="1" x14ac:dyDescent="0.25">
      <c r="A48" s="50"/>
      <c r="B48" s="44"/>
      <c r="C48" s="44"/>
      <c r="D48" s="35"/>
      <c r="E48" s="35"/>
      <c r="F48" s="44"/>
      <c r="G48" s="45">
        <f t="shared" si="1"/>
        <v>0</v>
      </c>
    </row>
    <row r="49" spans="1:16" s="8" customFormat="1" ht="20.100000000000001" hidden="1" customHeight="1" x14ac:dyDescent="0.25">
      <c r="A49" s="50"/>
      <c r="B49" s="44"/>
      <c r="C49" s="44"/>
      <c r="D49" s="35"/>
      <c r="E49" s="35"/>
      <c r="F49" s="44"/>
      <c r="G49" s="45">
        <f t="shared" si="1"/>
        <v>0</v>
      </c>
      <c r="P49" s="16"/>
    </row>
    <row r="50" spans="1:16" s="8" customFormat="1" ht="20.100000000000001" hidden="1" customHeight="1" x14ac:dyDescent="0.25">
      <c r="A50" s="50"/>
      <c r="B50" s="44"/>
      <c r="C50" s="44"/>
      <c r="D50" s="35"/>
      <c r="E50" s="35"/>
      <c r="F50" s="44"/>
      <c r="G50" s="45">
        <f t="shared" si="1"/>
        <v>0</v>
      </c>
    </row>
    <row r="51" spans="1:16" s="8" customFormat="1" ht="20.100000000000001" hidden="1" customHeight="1" x14ac:dyDescent="0.25">
      <c r="A51" s="50"/>
      <c r="B51" s="44"/>
      <c r="C51" s="44"/>
      <c r="D51" s="35"/>
      <c r="E51" s="35"/>
      <c r="F51" s="44"/>
      <c r="G51" s="45">
        <f t="shared" si="1"/>
        <v>0</v>
      </c>
    </row>
    <row r="52" spans="1:16" s="8" customFormat="1" ht="20.100000000000001" hidden="1" customHeight="1" x14ac:dyDescent="0.25">
      <c r="A52" s="50"/>
      <c r="B52" s="44"/>
      <c r="C52" s="44"/>
      <c r="D52" s="35"/>
      <c r="E52" s="35"/>
      <c r="F52" s="44"/>
      <c r="G52" s="45">
        <f t="shared" si="1"/>
        <v>0</v>
      </c>
    </row>
    <row r="53" spans="1:16" s="8" customFormat="1" ht="20.100000000000001" hidden="1" customHeight="1" x14ac:dyDescent="0.25">
      <c r="A53" s="37"/>
      <c r="B53" s="44"/>
      <c r="C53" s="44"/>
      <c r="D53" s="35"/>
      <c r="E53" s="35"/>
      <c r="F53" s="44"/>
      <c r="G53" s="45">
        <f t="shared" si="1"/>
        <v>0</v>
      </c>
    </row>
    <row r="54" spans="1:16" s="8" customFormat="1" ht="20.100000000000001" hidden="1" customHeight="1" x14ac:dyDescent="0.25">
      <c r="A54" s="50"/>
      <c r="B54" s="44"/>
      <c r="C54" s="44"/>
      <c r="D54" s="35"/>
      <c r="E54" s="35"/>
      <c r="F54" s="44"/>
      <c r="G54" s="45">
        <f t="shared" si="1"/>
        <v>0</v>
      </c>
    </row>
    <row r="55" spans="1:16" s="8" customFormat="1" ht="20.100000000000001" hidden="1" customHeight="1" x14ac:dyDescent="0.25">
      <c r="A55" s="50"/>
      <c r="B55" s="44"/>
      <c r="C55" s="44"/>
      <c r="D55" s="35"/>
      <c r="E55" s="35"/>
      <c r="F55" s="44"/>
      <c r="G55" s="45">
        <f t="shared" si="1"/>
        <v>0</v>
      </c>
    </row>
    <row r="56" spans="1:16" s="8" customFormat="1" ht="20.100000000000001" hidden="1" customHeight="1" x14ac:dyDescent="0.25">
      <c r="A56" s="50"/>
      <c r="B56" s="44"/>
      <c r="C56" s="44"/>
      <c r="D56" s="35"/>
      <c r="E56" s="35"/>
      <c r="F56" s="44"/>
      <c r="G56" s="45">
        <f t="shared" si="1"/>
        <v>0</v>
      </c>
    </row>
    <row r="57" spans="1:16" s="8" customFormat="1" ht="20.100000000000001" hidden="1" customHeight="1" x14ac:dyDescent="0.25">
      <c r="A57" s="50"/>
      <c r="B57" s="44"/>
      <c r="C57" s="44"/>
      <c r="D57" s="35"/>
      <c r="E57" s="35"/>
      <c r="F57" s="44"/>
      <c r="G57" s="45">
        <f t="shared" si="1"/>
        <v>0</v>
      </c>
    </row>
    <row r="58" spans="1:16" s="8" customFormat="1" ht="20.100000000000001" hidden="1" customHeight="1" thickBot="1" x14ac:dyDescent="0.3">
      <c r="A58" s="51"/>
      <c r="B58" s="52"/>
      <c r="C58" s="52"/>
      <c r="D58" s="53"/>
      <c r="E58" s="53"/>
      <c r="F58" s="52"/>
      <c r="G58" s="45">
        <f t="shared" si="1"/>
        <v>0</v>
      </c>
    </row>
    <row r="59" spans="1:16" s="8" customFormat="1" ht="20.100000000000001" customHeight="1" thickBot="1" x14ac:dyDescent="0.3">
      <c r="A59" s="54" t="s">
        <v>44</v>
      </c>
      <c r="B59" s="55"/>
      <c r="C59" s="55"/>
      <c r="D59" s="17"/>
      <c r="E59" s="17">
        <f>SUM(E36:E58)</f>
        <v>4459255.95</v>
      </c>
      <c r="F59" s="55">
        <f>SUM(F36:F58)</f>
        <v>16633127</v>
      </c>
      <c r="G59" s="56">
        <f>SUM(G36:G58)</f>
        <v>21092382.949999999</v>
      </c>
    </row>
    <row r="60" spans="1:16" s="8" customFormat="1" ht="20.100000000000001" customHeight="1" x14ac:dyDescent="0.25">
      <c r="A60" s="57" t="s">
        <v>45</v>
      </c>
      <c r="B60" s="58"/>
      <c r="C60" s="58"/>
      <c r="D60" s="59"/>
      <c r="E60" s="59"/>
      <c r="F60" s="58"/>
      <c r="G60" s="60"/>
    </row>
    <row r="61" spans="1:16" ht="30" customHeight="1" x14ac:dyDescent="0.25">
      <c r="A61" s="37" t="s">
        <v>56</v>
      </c>
      <c r="B61" s="43"/>
      <c r="C61" s="44">
        <v>2751544.3399999994</v>
      </c>
      <c r="D61" s="35"/>
      <c r="E61" s="35"/>
      <c r="F61" s="44"/>
      <c r="G61" s="45">
        <f t="shared" si="1"/>
        <v>2751544.3399999994</v>
      </c>
    </row>
    <row r="62" spans="1:16" ht="20.100000000000001" customHeight="1" x14ac:dyDescent="0.25">
      <c r="A62" s="37" t="s">
        <v>62</v>
      </c>
      <c r="B62" s="43"/>
      <c r="C62" s="44">
        <v>287330.55</v>
      </c>
      <c r="D62" s="35"/>
      <c r="E62" s="35"/>
      <c r="F62" s="44"/>
      <c r="G62" s="45">
        <f t="shared" si="1"/>
        <v>287330.55</v>
      </c>
    </row>
    <row r="63" spans="1:16" ht="20.100000000000001" customHeight="1" x14ac:dyDescent="0.25">
      <c r="A63" s="37" t="s">
        <v>63</v>
      </c>
      <c r="B63" s="43"/>
      <c r="C63" s="44">
        <v>227241.72</v>
      </c>
      <c r="D63" s="35"/>
      <c r="E63" s="35"/>
      <c r="F63" s="44"/>
      <c r="G63" s="45">
        <f t="shared" si="1"/>
        <v>227241.72</v>
      </c>
    </row>
    <row r="64" spans="1:16" ht="20.100000000000001" customHeight="1" x14ac:dyDescent="0.25">
      <c r="A64" s="37" t="s">
        <v>64</v>
      </c>
      <c r="B64" s="43"/>
      <c r="C64" s="44">
        <v>60341</v>
      </c>
      <c r="D64" s="35"/>
      <c r="E64" s="35"/>
      <c r="F64" s="44"/>
      <c r="G64" s="45">
        <f t="shared" si="1"/>
        <v>60341</v>
      </c>
    </row>
    <row r="65" spans="1:7" ht="30" customHeight="1" x14ac:dyDescent="0.25">
      <c r="A65" s="37" t="s">
        <v>65</v>
      </c>
      <c r="B65" s="43"/>
      <c r="C65" s="44">
        <v>48881.979999999996</v>
      </c>
      <c r="D65" s="35"/>
      <c r="E65" s="35"/>
      <c r="F65" s="44"/>
      <c r="G65" s="45">
        <f t="shared" si="1"/>
        <v>48881.979999999996</v>
      </c>
    </row>
    <row r="66" spans="1:7" ht="20.100000000000001" customHeight="1" x14ac:dyDescent="0.25">
      <c r="A66" s="37" t="s">
        <v>66</v>
      </c>
      <c r="B66" s="43"/>
      <c r="C66" s="44">
        <v>95405.48</v>
      </c>
      <c r="D66" s="35"/>
      <c r="E66" s="35"/>
      <c r="F66" s="44"/>
      <c r="G66" s="45">
        <f t="shared" si="1"/>
        <v>95405.48</v>
      </c>
    </row>
    <row r="67" spans="1:7" ht="20.100000000000001" customHeight="1" x14ac:dyDescent="0.25">
      <c r="A67" s="37" t="s">
        <v>67</v>
      </c>
      <c r="B67" s="43"/>
      <c r="C67" s="44">
        <v>48112.63</v>
      </c>
      <c r="D67" s="35"/>
      <c r="E67" s="35"/>
      <c r="F67" s="44"/>
      <c r="G67" s="45">
        <f t="shared" si="1"/>
        <v>48112.63</v>
      </c>
    </row>
    <row r="68" spans="1:7" ht="20.100000000000001" customHeight="1" thickBot="1" x14ac:dyDescent="0.3">
      <c r="A68" s="37" t="s">
        <v>68</v>
      </c>
      <c r="B68" s="43"/>
      <c r="C68" s="44">
        <v>10308</v>
      </c>
      <c r="D68" s="35"/>
      <c r="E68" s="35"/>
      <c r="F68" s="44"/>
      <c r="G68" s="45">
        <f t="shared" si="1"/>
        <v>10308</v>
      </c>
    </row>
    <row r="69" spans="1:7" ht="20.100000000000001" hidden="1" customHeight="1" x14ac:dyDescent="0.25">
      <c r="A69" s="37"/>
      <c r="B69" s="43"/>
      <c r="C69" s="44"/>
      <c r="D69" s="35"/>
      <c r="E69" s="35"/>
      <c r="F69" s="44"/>
      <c r="G69" s="45">
        <f t="shared" si="1"/>
        <v>0</v>
      </c>
    </row>
    <row r="70" spans="1:7" ht="20.100000000000001" hidden="1" customHeight="1" x14ac:dyDescent="0.25">
      <c r="A70" s="37"/>
      <c r="B70" s="43"/>
      <c r="C70" s="44"/>
      <c r="D70" s="35"/>
      <c r="E70" s="35"/>
      <c r="F70" s="44"/>
      <c r="G70" s="45">
        <f t="shared" si="1"/>
        <v>0</v>
      </c>
    </row>
    <row r="71" spans="1:7" ht="20.100000000000001" hidden="1" customHeight="1" x14ac:dyDescent="0.25">
      <c r="A71" s="37"/>
      <c r="B71" s="61"/>
      <c r="C71" s="48"/>
      <c r="D71" s="19"/>
      <c r="E71" s="19"/>
      <c r="F71" s="48"/>
      <c r="G71" s="45">
        <f t="shared" si="1"/>
        <v>0</v>
      </c>
    </row>
    <row r="72" spans="1:7" ht="20.100000000000001" hidden="1" customHeight="1" x14ac:dyDescent="0.25">
      <c r="A72" s="37"/>
      <c r="B72" s="43"/>
      <c r="C72" s="44"/>
      <c r="D72" s="35"/>
      <c r="E72" s="35"/>
      <c r="F72" s="44"/>
      <c r="G72" s="45">
        <f t="shared" si="1"/>
        <v>0</v>
      </c>
    </row>
    <row r="73" spans="1:7" ht="20.100000000000001" hidden="1" customHeight="1" x14ac:dyDescent="0.25">
      <c r="A73" s="37"/>
      <c r="B73" s="43"/>
      <c r="C73" s="44"/>
      <c r="D73" s="35"/>
      <c r="E73" s="35"/>
      <c r="F73" s="44"/>
      <c r="G73" s="45">
        <f t="shared" si="1"/>
        <v>0</v>
      </c>
    </row>
    <row r="74" spans="1:7" ht="20.100000000000001" hidden="1" customHeight="1" x14ac:dyDescent="0.25">
      <c r="A74" s="37"/>
      <c r="B74" s="43"/>
      <c r="C74" s="44"/>
      <c r="D74" s="35"/>
      <c r="E74" s="35"/>
      <c r="F74" s="44"/>
      <c r="G74" s="45">
        <f t="shared" si="1"/>
        <v>0</v>
      </c>
    </row>
    <row r="75" spans="1:7" ht="20.100000000000001" hidden="1" customHeight="1" x14ac:dyDescent="0.25">
      <c r="A75" s="37"/>
      <c r="B75" s="43"/>
      <c r="C75" s="44"/>
      <c r="D75" s="35"/>
      <c r="E75" s="35"/>
      <c r="F75" s="44"/>
      <c r="G75" s="45">
        <f t="shared" si="1"/>
        <v>0</v>
      </c>
    </row>
    <row r="76" spans="1:7" ht="20.100000000000001" hidden="1" customHeight="1" x14ac:dyDescent="0.25">
      <c r="A76" s="62"/>
      <c r="B76" s="43"/>
      <c r="C76" s="44"/>
      <c r="D76" s="35"/>
      <c r="E76" s="35"/>
      <c r="F76" s="44"/>
      <c r="G76" s="45">
        <f t="shared" si="1"/>
        <v>0</v>
      </c>
    </row>
    <row r="77" spans="1:7" ht="20.100000000000001" hidden="1" customHeight="1" x14ac:dyDescent="0.25">
      <c r="A77" s="37"/>
      <c r="B77" s="43"/>
      <c r="C77" s="44"/>
      <c r="D77" s="35"/>
      <c r="E77" s="35"/>
      <c r="F77" s="44"/>
      <c r="G77" s="45">
        <f t="shared" si="1"/>
        <v>0</v>
      </c>
    </row>
    <row r="78" spans="1:7" ht="20.100000000000001" hidden="1" customHeight="1" x14ac:dyDescent="0.25">
      <c r="A78" s="37"/>
      <c r="B78" s="43"/>
      <c r="C78" s="44"/>
      <c r="D78" s="35"/>
      <c r="E78" s="35"/>
      <c r="F78" s="44"/>
      <c r="G78" s="45">
        <f t="shared" si="1"/>
        <v>0</v>
      </c>
    </row>
    <row r="79" spans="1:7" ht="20.100000000000001" hidden="1" customHeight="1" x14ac:dyDescent="0.25">
      <c r="A79" s="37"/>
      <c r="B79" s="43"/>
      <c r="C79" s="44"/>
      <c r="D79" s="35"/>
      <c r="E79" s="35"/>
      <c r="F79" s="44"/>
      <c r="G79" s="45">
        <f t="shared" si="1"/>
        <v>0</v>
      </c>
    </row>
    <row r="80" spans="1:7" ht="20.100000000000001" hidden="1" customHeight="1" x14ac:dyDescent="0.25">
      <c r="A80" s="37"/>
      <c r="B80" s="43"/>
      <c r="C80" s="44"/>
      <c r="D80" s="35"/>
      <c r="E80" s="35"/>
      <c r="F80" s="44"/>
      <c r="G80" s="45">
        <f t="shared" si="1"/>
        <v>0</v>
      </c>
    </row>
    <row r="81" spans="1:14" ht="20.100000000000001" hidden="1" customHeight="1" x14ac:dyDescent="0.25">
      <c r="A81" s="37"/>
      <c r="B81" s="43"/>
      <c r="C81" s="44"/>
      <c r="D81" s="35"/>
      <c r="E81" s="35"/>
      <c r="F81" s="44"/>
      <c r="G81" s="45">
        <f t="shared" si="1"/>
        <v>0</v>
      </c>
    </row>
    <row r="82" spans="1:14" ht="20.100000000000001" hidden="1" customHeight="1" x14ac:dyDescent="0.25">
      <c r="A82" s="37"/>
      <c r="B82" s="43"/>
      <c r="C82" s="44"/>
      <c r="D82" s="35"/>
      <c r="E82" s="35"/>
      <c r="F82" s="44"/>
      <c r="G82" s="45">
        <f t="shared" si="1"/>
        <v>0</v>
      </c>
    </row>
    <row r="83" spans="1:14" ht="20.100000000000001" hidden="1" customHeight="1" x14ac:dyDescent="0.25">
      <c r="A83" s="37"/>
      <c r="B83" s="43"/>
      <c r="C83" s="44"/>
      <c r="D83" s="35"/>
      <c r="E83" s="35"/>
      <c r="F83" s="44"/>
      <c r="G83" s="45">
        <f t="shared" si="1"/>
        <v>0</v>
      </c>
    </row>
    <row r="84" spans="1:14" ht="20.100000000000001" hidden="1" customHeight="1" x14ac:dyDescent="0.25">
      <c r="A84" s="37"/>
      <c r="B84" s="43"/>
      <c r="C84" s="44"/>
      <c r="D84" s="35"/>
      <c r="E84" s="35"/>
      <c r="F84" s="44"/>
      <c r="G84" s="45">
        <f t="shared" si="1"/>
        <v>0</v>
      </c>
    </row>
    <row r="85" spans="1:14" ht="20.100000000000001" hidden="1" customHeight="1" x14ac:dyDescent="0.25">
      <c r="A85" s="37"/>
      <c r="B85" s="43"/>
      <c r="C85" s="44"/>
      <c r="D85" s="35"/>
      <c r="E85" s="35"/>
      <c r="F85" s="44"/>
      <c r="G85" s="45">
        <f t="shared" si="1"/>
        <v>0</v>
      </c>
    </row>
    <row r="86" spans="1:14" ht="20.100000000000001" hidden="1" customHeight="1" x14ac:dyDescent="0.25">
      <c r="A86" s="37"/>
      <c r="B86" s="43"/>
      <c r="C86" s="44"/>
      <c r="D86" s="35"/>
      <c r="E86" s="35"/>
      <c r="F86" s="44"/>
      <c r="G86" s="45">
        <f t="shared" si="1"/>
        <v>0</v>
      </c>
    </row>
    <row r="87" spans="1:14" ht="20.100000000000001" hidden="1" customHeight="1" x14ac:dyDescent="0.25">
      <c r="A87" s="37"/>
      <c r="B87" s="43"/>
      <c r="C87" s="44"/>
      <c r="D87" s="35"/>
      <c r="E87" s="35"/>
      <c r="F87" s="44"/>
      <c r="G87" s="45">
        <f>SUM(B87:F87)</f>
        <v>0</v>
      </c>
    </row>
    <row r="88" spans="1:14" ht="20.100000000000001" hidden="1" customHeight="1" x14ac:dyDescent="0.25">
      <c r="A88" s="37"/>
      <c r="B88" s="43"/>
      <c r="C88" s="44"/>
      <c r="D88" s="35"/>
      <c r="E88" s="35"/>
      <c r="F88" s="44"/>
      <c r="G88" s="45">
        <f>SUM(B88:F88)</f>
        <v>0</v>
      </c>
    </row>
    <row r="89" spans="1:14" ht="20.100000000000001" hidden="1" customHeight="1" x14ac:dyDescent="0.25">
      <c r="A89" s="37"/>
      <c r="B89" s="43"/>
      <c r="C89" s="44"/>
      <c r="D89" s="35"/>
      <c r="E89" s="35"/>
      <c r="F89" s="44"/>
      <c r="G89" s="45">
        <f>SUM(B89:F89)</f>
        <v>0</v>
      </c>
    </row>
    <row r="90" spans="1:14" ht="20.100000000000001" hidden="1" customHeight="1" x14ac:dyDescent="0.25">
      <c r="A90" s="37"/>
      <c r="B90" s="43"/>
      <c r="C90" s="44"/>
      <c r="D90" s="35"/>
      <c r="E90" s="35"/>
      <c r="F90" s="44"/>
      <c r="G90" s="45">
        <f>SUM(B90:F90)</f>
        <v>0</v>
      </c>
    </row>
    <row r="91" spans="1:14" ht="20.100000000000001" hidden="1" customHeight="1" thickBot="1" x14ac:dyDescent="0.3">
      <c r="A91" s="63"/>
      <c r="B91" s="64"/>
      <c r="C91" s="52"/>
      <c r="D91" s="53"/>
      <c r="E91" s="53"/>
      <c r="F91" s="52"/>
      <c r="G91" s="45">
        <f>SUM(B91:F91)</f>
        <v>0</v>
      </c>
    </row>
    <row r="92" spans="1:14" ht="20.100000000000001" customHeight="1" thickBot="1" x14ac:dyDescent="0.3">
      <c r="A92" s="54" t="s">
        <v>44</v>
      </c>
      <c r="B92" s="65">
        <f>SUM(B61:B91)</f>
        <v>0</v>
      </c>
      <c r="C92" s="55">
        <f>SUM(C61:C91)</f>
        <v>3529165.6999999993</v>
      </c>
      <c r="D92" s="17"/>
      <c r="E92" s="17"/>
      <c r="F92" s="55"/>
      <c r="G92" s="56">
        <f>SUM(G61:G91)</f>
        <v>3529165.6999999993</v>
      </c>
    </row>
    <row r="93" spans="1:14" ht="20.100000000000001" hidden="1" customHeight="1" thickBot="1" x14ac:dyDescent="0.3">
      <c r="A93" s="66" t="s">
        <v>47</v>
      </c>
      <c r="B93" s="67"/>
      <c r="C93" s="68"/>
      <c r="D93" s="69"/>
      <c r="E93" s="69"/>
      <c r="F93" s="68"/>
      <c r="G93" s="70"/>
      <c r="N93" s="71"/>
    </row>
    <row r="94" spans="1:14" ht="20.100000000000001" hidden="1" customHeight="1" x14ac:dyDescent="0.25">
      <c r="A94" s="72"/>
      <c r="B94" s="73"/>
      <c r="C94" s="58"/>
      <c r="D94" s="59"/>
      <c r="E94" s="59"/>
      <c r="F94" s="58"/>
      <c r="G94" s="60">
        <f t="shared" si="1"/>
        <v>0</v>
      </c>
    </row>
    <row r="95" spans="1:14" ht="20.100000000000001" hidden="1" customHeight="1" x14ac:dyDescent="0.25">
      <c r="A95" s="37"/>
      <c r="B95" s="43"/>
      <c r="C95" s="44"/>
      <c r="D95" s="35"/>
      <c r="E95" s="35"/>
      <c r="F95" s="44"/>
      <c r="G95" s="45">
        <f t="shared" si="1"/>
        <v>0</v>
      </c>
    </row>
    <row r="96" spans="1:14" ht="20.100000000000001" hidden="1" customHeight="1" x14ac:dyDescent="0.25">
      <c r="A96" s="37"/>
      <c r="B96" s="43"/>
      <c r="C96" s="44"/>
      <c r="D96" s="35"/>
      <c r="E96" s="35"/>
      <c r="F96" s="44"/>
      <c r="G96" s="45">
        <f t="shared" si="1"/>
        <v>0</v>
      </c>
    </row>
    <row r="97" spans="1:14" ht="20.100000000000001" hidden="1" customHeight="1" x14ac:dyDescent="0.25">
      <c r="A97" s="37"/>
      <c r="B97" s="43"/>
      <c r="C97" s="44"/>
      <c r="D97" s="35"/>
      <c r="E97" s="35"/>
      <c r="F97" s="44"/>
      <c r="G97" s="45">
        <f t="shared" si="1"/>
        <v>0</v>
      </c>
    </row>
    <row r="98" spans="1:14" ht="20.100000000000001" hidden="1" customHeight="1" x14ac:dyDescent="0.25">
      <c r="A98" s="37"/>
      <c r="B98" s="43"/>
      <c r="C98" s="44"/>
      <c r="D98" s="35"/>
      <c r="E98" s="35"/>
      <c r="F98" s="44"/>
      <c r="G98" s="45">
        <f t="shared" si="1"/>
        <v>0</v>
      </c>
    </row>
    <row r="99" spans="1:14" ht="20.100000000000001" hidden="1" customHeight="1" thickBot="1" x14ac:dyDescent="0.3">
      <c r="A99" s="63"/>
      <c r="B99" s="64"/>
      <c r="C99" s="52"/>
      <c r="D99" s="53"/>
      <c r="E99" s="53"/>
      <c r="F99" s="52"/>
      <c r="G99" s="45">
        <f t="shared" si="1"/>
        <v>0</v>
      </c>
    </row>
    <row r="100" spans="1:14" ht="20.100000000000001" hidden="1" customHeight="1" thickBot="1" x14ac:dyDescent="0.3">
      <c r="A100" s="54" t="s">
        <v>44</v>
      </c>
      <c r="B100" s="67"/>
      <c r="C100" s="68">
        <f>SUM(C94:C99)</f>
        <v>0</v>
      </c>
      <c r="D100" s="69"/>
      <c r="E100" s="69"/>
      <c r="F100" s="68"/>
      <c r="G100" s="70">
        <f>SUM(G94:G99)</f>
        <v>0</v>
      </c>
    </row>
    <row r="101" spans="1:14" ht="20.100000000000001" customHeight="1" x14ac:dyDescent="0.25">
      <c r="A101" s="66" t="s">
        <v>48</v>
      </c>
      <c r="B101" s="67"/>
      <c r="C101" s="68"/>
      <c r="D101" s="69"/>
      <c r="E101" s="69"/>
      <c r="F101" s="68"/>
      <c r="G101" s="70"/>
    </row>
    <row r="102" spans="1:14" ht="20.100000000000001" customHeight="1" thickBot="1" x14ac:dyDescent="0.3">
      <c r="A102" s="37" t="s">
        <v>69</v>
      </c>
      <c r="B102" s="43"/>
      <c r="C102" s="44"/>
      <c r="D102" s="35"/>
      <c r="E102" s="35"/>
      <c r="F102" s="44">
        <v>16685</v>
      </c>
      <c r="G102" s="45">
        <f t="shared" si="1"/>
        <v>16685</v>
      </c>
    </row>
    <row r="103" spans="1:14" ht="20.100000000000001" hidden="1" customHeight="1" x14ac:dyDescent="0.25">
      <c r="A103" s="37"/>
      <c r="B103" s="43"/>
      <c r="C103" s="44"/>
      <c r="D103" s="35"/>
      <c r="E103" s="35"/>
      <c r="F103" s="44"/>
      <c r="G103" s="45">
        <f t="shared" si="1"/>
        <v>0</v>
      </c>
    </row>
    <row r="104" spans="1:14" ht="20.100000000000001" hidden="1" customHeight="1" x14ac:dyDescent="0.25">
      <c r="A104" s="37"/>
      <c r="B104" s="43"/>
      <c r="C104" s="44"/>
      <c r="D104" s="35"/>
      <c r="E104" s="35"/>
      <c r="F104" s="44"/>
      <c r="G104" s="45">
        <f t="shared" si="1"/>
        <v>0</v>
      </c>
    </row>
    <row r="105" spans="1:14" ht="20.100000000000001" hidden="1" customHeight="1" x14ac:dyDescent="0.25">
      <c r="A105" s="37"/>
      <c r="B105" s="43"/>
      <c r="C105" s="44"/>
      <c r="D105" s="35"/>
      <c r="E105" s="35"/>
      <c r="F105" s="44"/>
      <c r="G105" s="45">
        <f t="shared" si="1"/>
        <v>0</v>
      </c>
    </row>
    <row r="106" spans="1:14" ht="20.100000000000001" hidden="1" customHeight="1" thickBot="1" x14ac:dyDescent="0.3">
      <c r="A106" s="74"/>
      <c r="B106" s="75"/>
      <c r="C106" s="76"/>
      <c r="D106" s="77"/>
      <c r="E106" s="77"/>
      <c r="F106" s="76"/>
      <c r="G106" s="45">
        <f t="shared" si="1"/>
        <v>0</v>
      </c>
    </row>
    <row r="107" spans="1:14" ht="20.100000000000001" customHeight="1" thickBot="1" x14ac:dyDescent="0.3">
      <c r="A107" s="54" t="s">
        <v>44</v>
      </c>
      <c r="B107" s="55"/>
      <c r="C107" s="17"/>
      <c r="D107" s="17"/>
      <c r="E107" s="17"/>
      <c r="F107" s="17">
        <f>SUM(F102:F106)</f>
        <v>16685</v>
      </c>
      <c r="G107" s="56">
        <f>SUM(G102:G106)</f>
        <v>16685</v>
      </c>
    </row>
    <row r="108" spans="1:14" ht="20.100000000000001" customHeight="1" thickBot="1" x14ac:dyDescent="0.3">
      <c r="A108" s="13" t="s">
        <v>49</v>
      </c>
      <c r="B108" s="14">
        <f>B92</f>
        <v>0</v>
      </c>
      <c r="C108" s="14">
        <f>C92+C100</f>
        <v>3529165.6999999993</v>
      </c>
      <c r="D108" s="14">
        <f>SUM(D36:D107)</f>
        <v>0</v>
      </c>
      <c r="E108" s="14">
        <f>E59</f>
        <v>4459255.95</v>
      </c>
      <c r="F108" s="14">
        <f>F59+F107</f>
        <v>16649812</v>
      </c>
      <c r="G108" s="15">
        <f>G59+G92+G107+G100</f>
        <v>24638233.649999999</v>
      </c>
    </row>
    <row r="109" spans="1:14" ht="20.100000000000001" customHeight="1" thickBot="1" x14ac:dyDescent="0.3">
      <c r="A109" s="13" t="s">
        <v>50</v>
      </c>
      <c r="B109" s="14">
        <f t="shared" ref="B109:G109" si="2">B33-B108</f>
        <v>42600000</v>
      </c>
      <c r="C109" s="14">
        <f t="shared" si="2"/>
        <v>95870834.299999997</v>
      </c>
      <c r="D109" s="14">
        <f t="shared" si="2"/>
        <v>0</v>
      </c>
      <c r="E109" s="14">
        <f t="shared" si="2"/>
        <v>571646.12000000011</v>
      </c>
      <c r="F109" s="14">
        <f t="shared" si="2"/>
        <v>116204168.72</v>
      </c>
      <c r="G109" s="15">
        <f t="shared" si="2"/>
        <v>255246649.14000002</v>
      </c>
      <c r="N109" s="71"/>
    </row>
    <row r="110" spans="1:14" ht="18.95" hidden="1" customHeight="1" x14ac:dyDescent="0.25">
      <c r="A110" s="33" t="s">
        <v>51</v>
      </c>
      <c r="B110" s="78"/>
      <c r="C110" s="78"/>
      <c r="D110" s="78"/>
      <c r="E110" s="78"/>
      <c r="F110" s="78"/>
      <c r="G110" s="79">
        <f>SUM(B110:F110)</f>
        <v>0</v>
      </c>
      <c r="N110" s="71"/>
    </row>
    <row r="111" spans="1:14" ht="18.95" hidden="1" customHeight="1" thickBot="1" x14ac:dyDescent="0.3">
      <c r="A111" s="80" t="s">
        <v>52</v>
      </c>
      <c r="B111" s="81"/>
      <c r="C111" s="81"/>
      <c r="D111" s="81"/>
      <c r="E111" s="81"/>
      <c r="F111" s="81"/>
      <c r="G111" s="79">
        <f>SUM(B111:F111)</f>
        <v>0</v>
      </c>
      <c r="N111" s="71"/>
    </row>
    <row r="112" spans="1:14" ht="18.95" hidden="1" customHeight="1" thickBot="1" x14ac:dyDescent="0.3">
      <c r="A112" s="13" t="s">
        <v>53</v>
      </c>
      <c r="B112" s="82">
        <f>B109+B110+B111</f>
        <v>42600000</v>
      </c>
      <c r="C112" s="82">
        <f>C109+C110+C111</f>
        <v>95870834.299999997</v>
      </c>
      <c r="D112" s="82"/>
      <c r="E112" s="82">
        <f>E109+E110+E111</f>
        <v>571646.12000000011</v>
      </c>
      <c r="F112" s="82">
        <f>F109+F110+F111</f>
        <v>116204168.72</v>
      </c>
      <c r="G112" s="83">
        <f>G109+G110+G111</f>
        <v>255246649.14000002</v>
      </c>
      <c r="N112" s="71"/>
    </row>
    <row r="113" spans="1:16" ht="21.6" customHeight="1" x14ac:dyDescent="0.25">
      <c r="A113" s="84"/>
      <c r="B113" s="85"/>
      <c r="C113" s="85"/>
      <c r="D113" s="85"/>
      <c r="E113" s="85"/>
      <c r="F113" s="85"/>
      <c r="G113" s="85"/>
    </row>
    <row r="114" spans="1:16" ht="35.25" customHeight="1" x14ac:dyDescent="0.25">
      <c r="A114" s="86" t="s">
        <v>54</v>
      </c>
      <c r="B114" s="87"/>
      <c r="C114" s="87"/>
      <c r="D114" s="87"/>
      <c r="E114" s="87"/>
    </row>
    <row r="115" spans="1:16" ht="21.6" customHeight="1" x14ac:dyDescent="0.25">
      <c r="A115" s="89"/>
      <c r="B115" s="90"/>
      <c r="C115" s="90"/>
      <c r="D115" s="90"/>
      <c r="E115" s="90"/>
    </row>
    <row r="116" spans="1:16" ht="21.6" customHeight="1" x14ac:dyDescent="0.25">
      <c r="A116" s="91" t="s">
        <v>70</v>
      </c>
      <c r="B116" s="89"/>
      <c r="D116" s="92"/>
      <c r="E116" s="92"/>
    </row>
    <row r="117" spans="1:16" ht="21.6" customHeight="1" x14ac:dyDescent="0.25">
      <c r="A117" s="93" t="s">
        <v>55</v>
      </c>
      <c r="B117" s="94"/>
      <c r="D117" s="94"/>
      <c r="E117" s="94"/>
    </row>
    <row r="118" spans="1:16" x14ac:dyDescent="0.25">
      <c r="C118" s="95"/>
      <c r="D118" s="95"/>
      <c r="E118" s="95"/>
      <c r="F118" s="95"/>
    </row>
    <row r="119" spans="1:16" s="88" customFormat="1" x14ac:dyDescent="0.25">
      <c r="A119" s="3"/>
      <c r="C119" s="95"/>
      <c r="D119" s="95"/>
      <c r="E119" s="95"/>
      <c r="F119" s="95"/>
      <c r="H119" s="3"/>
      <c r="I119" s="3"/>
      <c r="J119" s="3"/>
      <c r="K119" s="3"/>
      <c r="L119" s="3"/>
      <c r="M119" s="3"/>
      <c r="N119" s="3"/>
    </row>
    <row r="120" spans="1:16" s="88" customFormat="1" x14ac:dyDescent="0.25">
      <c r="A120" s="3"/>
      <c r="C120" s="85"/>
      <c r="D120" s="95"/>
      <c r="E120" s="95"/>
      <c r="F120" s="95"/>
      <c r="H120" s="3"/>
      <c r="I120" s="3"/>
      <c r="J120" s="3"/>
      <c r="K120" s="3"/>
      <c r="L120" s="3"/>
      <c r="M120" s="3"/>
      <c r="N120" s="3"/>
    </row>
    <row r="121" spans="1:16" x14ac:dyDescent="0.25">
      <c r="C121" s="95"/>
      <c r="D121" s="95"/>
      <c r="E121" s="95"/>
      <c r="F121" s="95"/>
    </row>
    <row r="122" spans="1:16" s="88" customFormat="1" x14ac:dyDescent="0.25">
      <c r="A122" s="3"/>
      <c r="C122" s="85"/>
      <c r="D122" s="95"/>
      <c r="E122" s="95"/>
      <c r="F122" s="95"/>
      <c r="H122" s="3"/>
      <c r="I122" s="3"/>
      <c r="J122" s="3"/>
      <c r="K122" s="3"/>
      <c r="L122" s="3"/>
      <c r="M122" s="3"/>
      <c r="N122" s="3"/>
    </row>
    <row r="123" spans="1:16" s="88" customFormat="1" x14ac:dyDescent="0.25">
      <c r="A123" s="3"/>
      <c r="C123" s="85"/>
      <c r="D123" s="95"/>
      <c r="E123" s="95"/>
      <c r="F123" s="95"/>
      <c r="H123" s="3"/>
      <c r="I123" s="3"/>
      <c r="J123" s="3"/>
      <c r="K123" s="3"/>
      <c r="L123" s="3"/>
      <c r="M123" s="3"/>
      <c r="N123" s="3"/>
    </row>
    <row r="124" spans="1:16" s="88" customFormat="1" x14ac:dyDescent="0.25">
      <c r="A124" s="3"/>
      <c r="C124" s="95"/>
      <c r="D124" s="95"/>
      <c r="E124" s="95"/>
      <c r="F124" s="95"/>
      <c r="H124" s="3"/>
      <c r="I124" s="3"/>
      <c r="J124" s="3"/>
      <c r="K124" s="3"/>
      <c r="L124" s="3"/>
      <c r="M124" s="3"/>
      <c r="N124" s="3"/>
      <c r="O124" s="3"/>
      <c r="P124" s="3"/>
    </row>
  </sheetData>
  <mergeCells count="10">
    <mergeCell ref="A4:G4"/>
    <mergeCell ref="A5:G5"/>
    <mergeCell ref="A6:G6"/>
    <mergeCell ref="A7:H7"/>
    <mergeCell ref="A11:A12"/>
    <mergeCell ref="B11:C11"/>
    <mergeCell ref="D11:D12"/>
    <mergeCell ref="E11:E12"/>
    <mergeCell ref="F11:F12"/>
    <mergeCell ref="G11:G12"/>
  </mergeCells>
  <printOptions horizontalCentered="1"/>
  <pageMargins left="0.511811023622047" right="0.23622047244094499" top="0.75" bottom="0.5" header="0.31496062992126" footer="0.31496062992126"/>
  <pageSetup paperSize="9" scale="8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March 2025</vt:lpstr>
      <vt:lpstr>'March 2025'!Print_Area</vt:lpstr>
      <vt:lpstr>'March 2025'!Print_Titles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PACCO-839</dc:creator>
  <cp:lastModifiedBy>PACCO-665</cp:lastModifiedBy>
  <cp:lastPrinted>2025-04-12T08:46:11Z</cp:lastPrinted>
  <dcterms:created xsi:type="dcterms:W3CDTF">2025-02-04T07:37:23Z</dcterms:created>
  <dcterms:modified xsi:type="dcterms:W3CDTF">2025-05-08T03:23:40Z</dcterms:modified>
</cp:coreProperties>
</file>